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1425" windowWidth="15480" windowHeight="11640" activeTab="0"/>
  </bookViews>
  <sheets>
    <sheet name="budget ent. animale" sheetId="1" r:id="rId1"/>
  </sheets>
  <definedNames>
    <definedName name="_xlnm.Print_Titles" localSheetId="0">'budget ent. animale'!$2:$3</definedName>
    <definedName name="_xlnm.Print_Area" localSheetId="0">'budget ent. animale'!$B$1:$L$310</definedName>
  </definedNames>
  <calcPr fullCalcOnLoad="1" fullPrecision="0"/>
</workbook>
</file>

<file path=xl/sharedStrings.xml><?xml version="1.0" encoding="utf-8"?>
<sst xmlns="http://schemas.openxmlformats.org/spreadsheetml/2006/main" count="296" uniqueCount="208">
  <si>
    <t>Unité de production</t>
  </si>
  <si>
    <t>Système de production</t>
  </si>
  <si>
    <t>Amortissement</t>
  </si>
  <si>
    <t>Total des coûts fixes avant amortissement</t>
  </si>
  <si>
    <t>TOTAL DES COÛTS AVANT AMORTISSEMENT</t>
  </si>
  <si>
    <t>BÉNÉFICE NET D'EXPLOITATION AVANT AMORTISSEMENT</t>
  </si>
  <si>
    <t>Nombre d'animaux par catégorie</t>
  </si>
  <si>
    <t>Femelles reproductrices</t>
  </si>
  <si>
    <t>Mâles reproducteurs</t>
  </si>
  <si>
    <t>Nombre de lots/an</t>
  </si>
  <si>
    <t>lot(s)</t>
  </si>
  <si>
    <t>mise(s) bas</t>
  </si>
  <si>
    <t>Taux de remplacement des femelles</t>
  </si>
  <si>
    <t>Taux de remplacement des mâles</t>
  </si>
  <si>
    <t>Taux de mortalité/confiscation</t>
  </si>
  <si>
    <t>Poids vif des animaux à la fin ou à la vente</t>
  </si>
  <si>
    <t>Poids moyen de la carcasse</t>
  </si>
  <si>
    <t>Prix retenu par catégorie de produits</t>
  </si>
  <si>
    <t>Taux d'intérêt à court terme</t>
  </si>
  <si>
    <t>Sommaire des investissements, taux d'entretien, d'amortissement et d'assurance</t>
  </si>
  <si>
    <t>Coût de remplacement à neuf ($)*</t>
  </si>
  <si>
    <t>% du total</t>
  </si>
  <si>
    <t>Assurance                               ($/1 000 $)</t>
  </si>
  <si>
    <t>Bâtiments et fosse</t>
  </si>
  <si>
    <t>Rendement carcasse</t>
  </si>
  <si>
    <t>Nombre de petits par mise bas</t>
  </si>
  <si>
    <t>Femelle reproductrice de réforme</t>
  </si>
  <si>
    <t>Mâle reproducteur de réforme</t>
  </si>
  <si>
    <t>Jeunes pour la venaison</t>
  </si>
  <si>
    <t>$/kg</t>
  </si>
  <si>
    <t>Équipements</t>
  </si>
  <si>
    <t>Équipement</t>
  </si>
  <si>
    <t>Machinerie</t>
  </si>
  <si>
    <t>Superficie</t>
  </si>
  <si>
    <t>Prix unitaire</t>
  </si>
  <si>
    <t>Coût de remplacement</t>
  </si>
  <si>
    <t>Total fonds de terre et services</t>
  </si>
  <si>
    <t xml:space="preserve">Type de bâtiment </t>
  </si>
  <si>
    <t>Total bâtiments</t>
  </si>
  <si>
    <t>Quantité</t>
  </si>
  <si>
    <t>Type de machinerie</t>
  </si>
  <si>
    <t>Total machinerie</t>
  </si>
  <si>
    <t>Type d'équipement</t>
  </si>
  <si>
    <t>Terre en culture</t>
  </si>
  <si>
    <t>Boisé</t>
  </si>
  <si>
    <t>Troupeau de base</t>
  </si>
  <si>
    <t>Type d'animal</t>
  </si>
  <si>
    <t>1 - Produits</t>
  </si>
  <si>
    <t>2 - Coûts variables</t>
  </si>
  <si>
    <t xml:space="preserve">c)   Mise en marché </t>
  </si>
  <si>
    <t xml:space="preserve">Machinerie </t>
  </si>
  <si>
    <t>Total équipement</t>
  </si>
  <si>
    <t>Main-d'œuvre de l'exploitant</t>
  </si>
  <si>
    <t>Intérêt sur le financement à long terme</t>
  </si>
  <si>
    <t>Intérêt sur le capital investi</t>
  </si>
  <si>
    <t>Publicité</t>
  </si>
  <si>
    <t>Assurances</t>
  </si>
  <si>
    <t>Responsabilité civile</t>
  </si>
  <si>
    <t>Entretien et réparation des bâtiments</t>
  </si>
  <si>
    <t>Entretien et réparation de l'équipement</t>
  </si>
  <si>
    <t>Entretien et réparation de la machinerie</t>
  </si>
  <si>
    <t>Entretien du fonds de terre</t>
  </si>
  <si>
    <t>Permis et immatriculation</t>
  </si>
  <si>
    <t>Communication</t>
  </si>
  <si>
    <t>% couverture</t>
  </si>
  <si>
    <t>Qté totale</t>
  </si>
  <si>
    <t>Bâtiments</t>
  </si>
  <si>
    <t>Total mise en marché</t>
  </si>
  <si>
    <t>Total autres coûts</t>
  </si>
  <si>
    <t>Total des coûts variables</t>
  </si>
  <si>
    <t>Total de l'amortissement</t>
  </si>
  <si>
    <t>TOTAL DES COÛTS D'EXPLOITATION</t>
  </si>
  <si>
    <t>BÉNÉFICE NET D'EXPLOITATION</t>
  </si>
  <si>
    <t>-</t>
  </si>
  <si>
    <t>Total du troupeau</t>
  </si>
  <si>
    <t>AVERTISSEMENTS</t>
  </si>
  <si>
    <t xml:space="preserve">Dans ce budget, la TPS et la TVQ ne sont pas considérées puisqu'elles sont généralement remboursables. </t>
  </si>
  <si>
    <t>Les coûts de financement à long terme, la rémunération du travail de l'exploitant, ainsi que le PCSRA ne sont pas inclus dans le budget.</t>
  </si>
  <si>
    <t>kg</t>
  </si>
  <si>
    <t>têtes</t>
  </si>
  <si>
    <t>Prix unitaire ($)</t>
  </si>
  <si>
    <t>VII- DONNÉES FINANCIÈRES</t>
  </si>
  <si>
    <t>Taux
linéaire</t>
  </si>
  <si>
    <t>Total des coûts avant amortissement</t>
  </si>
  <si>
    <t>Critères techniques</t>
  </si>
  <si>
    <t>Nombre d'unités de production (UP)</t>
  </si>
  <si>
    <t>Critères financiers</t>
  </si>
  <si>
    <t>Total des investissements</t>
  </si>
  <si>
    <t>Total ($)</t>
  </si>
  <si>
    <t>%</t>
  </si>
  <si>
    <t>Marge sur coûts variables</t>
  </si>
  <si>
    <t>Total des coûts d'exploitation</t>
  </si>
  <si>
    <t>Qté</t>
  </si>
  <si>
    <t>Total</t>
  </si>
  <si>
    <t>Total des produits</t>
  </si>
  <si>
    <t>Total approvisionnements</t>
  </si>
  <si>
    <t>Total opérations culturales</t>
  </si>
  <si>
    <t>Taxes foncières</t>
  </si>
  <si>
    <t>Frais professionnels</t>
  </si>
  <si>
    <t>% des produits</t>
  </si>
  <si>
    <t>Budget d'entreprise en production animale</t>
  </si>
  <si>
    <t>$/UP</t>
  </si>
  <si>
    <t>Produits ($)</t>
  </si>
  <si>
    <t>Coûts variables ($)</t>
  </si>
  <si>
    <t>a)   Approvisionnements</t>
  </si>
  <si>
    <t>b)   Opérations culturales</t>
  </si>
  <si>
    <t>c)   Mise en marché</t>
  </si>
  <si>
    <t>d)   Autres coûts</t>
  </si>
  <si>
    <t>Total coûts variables</t>
  </si>
  <si>
    <t>MARGE sur coûts variables</t>
  </si>
  <si>
    <t>Coûts fixes</t>
  </si>
  <si>
    <t>Bénéfice net d'exploitation av. amort.</t>
  </si>
  <si>
    <t>Troupeau</t>
  </si>
  <si>
    <t>I - DESCRIPTION DE LA PRODUCTION</t>
  </si>
  <si>
    <t>II - CRITÈRES RETENUS</t>
  </si>
  <si>
    <t>III - BUDGET D'EXPLOITATION</t>
  </si>
  <si>
    <t>3 - Coûts fixes</t>
  </si>
  <si>
    <t>4 - Amortissement</t>
  </si>
  <si>
    <t>Investissements</t>
  </si>
  <si>
    <t>Mâles réformés</t>
  </si>
  <si>
    <t>Femelles réformées</t>
  </si>
  <si>
    <t>Compensation ASRA</t>
  </si>
  <si>
    <t>Nombre de tête</t>
  </si>
  <si>
    <t>Nombre de têtes</t>
  </si>
  <si>
    <t>Poids vif des mâles réformés</t>
  </si>
  <si>
    <t>Poids vif des femelles réformées</t>
  </si>
  <si>
    <t>Qté par tête</t>
  </si>
  <si>
    <t>Vente d'animaux pour la venaison (kg)</t>
  </si>
  <si>
    <t>Insémination</t>
  </si>
  <si>
    <t>Aliments</t>
  </si>
  <si>
    <t>Quantité par tête</t>
  </si>
  <si>
    <t>Pourcentage de femelles achetées</t>
  </si>
  <si>
    <t>Pourcentage de mâles achetées</t>
  </si>
  <si>
    <t>Femelles reproductrices (têtes)</t>
  </si>
  <si>
    <t>Mâles reproducteurs (têtes)</t>
  </si>
  <si>
    <t>Jeunes animaux (têtes)</t>
  </si>
  <si>
    <t>Moulée pour jeunes (kg)</t>
  </si>
  <si>
    <t>Moulée pour femelles (kg)</t>
  </si>
  <si>
    <t>Moulée pour mâle (kg)</t>
  </si>
  <si>
    <t>Fourrages pour jeunes (kg)</t>
  </si>
  <si>
    <t>Fourrages pour femelles (kg)</t>
  </si>
  <si>
    <t>Fourrages pour mâles (kg)</t>
  </si>
  <si>
    <t>Hormones et implants</t>
  </si>
  <si>
    <t>Médicaments, vaccins et vétérinaire</t>
  </si>
  <si>
    <t>Identification</t>
  </si>
  <si>
    <t>Litière</t>
  </si>
  <si>
    <t>Désinfectant</t>
  </si>
  <si>
    <t>Production végétale</t>
  </si>
  <si>
    <t xml:space="preserve"> </t>
  </si>
  <si>
    <t>Vidange de la fosse</t>
  </si>
  <si>
    <t>Transport et épandage du lisier</t>
  </si>
  <si>
    <t>Pré-brassage de la fosse</t>
  </si>
  <si>
    <t>Carburant et lubrifiant</t>
  </si>
  <si>
    <t>Plan conjoint</t>
  </si>
  <si>
    <t>Transport hors ferme (têtes)</t>
  </si>
  <si>
    <t>Frais d'encan (têtes)</t>
  </si>
  <si>
    <t>Frais d'abattage (têtes)</t>
  </si>
  <si>
    <t xml:space="preserve">Commission de vente </t>
  </si>
  <si>
    <t>Contrôle de la production</t>
  </si>
  <si>
    <t>Assurance animaux</t>
  </si>
  <si>
    <t>Contribution à l'ASRA (cotisation)</t>
  </si>
  <si>
    <t>Intérêts sur le financement à court terme</t>
  </si>
  <si>
    <t>Imprévus</t>
  </si>
  <si>
    <t>Main-d'œuvre salariée (incluant les charges sociales) (h)</t>
  </si>
  <si>
    <t>Location de terrain (ha)</t>
  </si>
  <si>
    <t>Chauffage à l'huile ou autre combustible</t>
  </si>
  <si>
    <t>Services publics (électricité, aqueduc…)</t>
  </si>
  <si>
    <t>Automobile et/ou camion (part de la ferme) (km)</t>
  </si>
  <si>
    <t>Serres et structure d'entreposage de fumier et de lisier</t>
  </si>
  <si>
    <t xml:space="preserve">Bâtiments </t>
  </si>
  <si>
    <t>Structure d'entreposage de fumier et lisier</t>
  </si>
  <si>
    <t>Structure d'entreposage de fumier et de lisier</t>
  </si>
  <si>
    <t>Bâtiments d'élevage et autres</t>
  </si>
  <si>
    <t>Bâtiments d'entreposage et silos</t>
  </si>
  <si>
    <t>Superficie ou quantité</t>
  </si>
  <si>
    <t xml:space="preserve">Nom du conseiller : </t>
  </si>
  <si>
    <t>Autres</t>
  </si>
  <si>
    <t>Lait</t>
  </si>
  <si>
    <t>$/hl</t>
  </si>
  <si>
    <t>$/unité</t>
  </si>
  <si>
    <t>Substitut du lait (kg)</t>
  </si>
  <si>
    <t>Lait produit par femelle par an</t>
  </si>
  <si>
    <t>litres</t>
  </si>
  <si>
    <t>Taux d'entretien</t>
  </si>
  <si>
    <t>Minéraux, sels et vitamines (kg)</t>
  </si>
  <si>
    <t>Enregistrement des animaux</t>
  </si>
  <si>
    <t>Naisseur</t>
  </si>
  <si>
    <t xml:space="preserve">  Nom du client : </t>
  </si>
  <si>
    <t xml:space="preserve">  Adresse :</t>
  </si>
  <si>
    <t>Titre:</t>
  </si>
  <si>
    <r>
      <t>Entreprise</t>
    </r>
    <r>
      <rPr>
        <b/>
        <sz val="8"/>
        <rFont val="Arial"/>
        <family val="2"/>
      </rPr>
      <t xml:space="preserve"> : </t>
    </r>
  </si>
  <si>
    <t>Date:</t>
  </si>
  <si>
    <t>No de scénario :</t>
  </si>
  <si>
    <t>Largeur</t>
  </si>
  <si>
    <t>Longueur</t>
  </si>
  <si>
    <t>Vente d'animaux reproducteurs</t>
  </si>
  <si>
    <t>Nombre d'animaux vendus pour la viande</t>
  </si>
  <si>
    <t>Nombre d'animaux vivants vendus</t>
  </si>
  <si>
    <t>Nombre d'animaux pour la vente</t>
  </si>
  <si>
    <t>Nombre de mises bas par année par femelle</t>
  </si>
  <si>
    <t>Fourrure</t>
  </si>
  <si>
    <t>Vente d'animaux vivants (têtes)</t>
  </si>
  <si>
    <t>Fond de terre et services</t>
  </si>
  <si>
    <t>comprend les animaux de réforme en plus des jeunes vendus pour la venaison</t>
  </si>
  <si>
    <t>* Cette section se remplit automatiquement. Voir la section « Données financières » pour le détail des investissements.</t>
  </si>
  <si>
    <t>Fond de terre</t>
  </si>
  <si>
    <t>Fond de terre et services (ha)</t>
  </si>
  <si>
    <t>Agri-investissement et Agri-Québec</t>
  </si>
</sst>
</file>

<file path=xl/styles.xml><?xml version="1.0" encoding="utf-8"?>
<styleSheet xmlns="http://schemas.openxmlformats.org/spreadsheetml/2006/main">
  <numFmts count="4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Pour &quot;0.0&quot; ha&quot;"/>
    <numFmt numFmtId="173" formatCode="#,##0\ &quot;$&quot;"/>
    <numFmt numFmtId="174" formatCode="#,##0.00\ &quot;$&quot;"/>
    <numFmt numFmtId="175" formatCode="0.0%"/>
    <numFmt numFmtId="176" formatCode="&quot;(&quot;@&quot;)&quot;"/>
    <numFmt numFmtId="177" formatCode="0.0"/>
    <numFmt numFmtId="178" formatCode="_ * #,##0_)\ ;_ * \(#,##0\);_ * &quot;-&quot;??_)\ ;_ @_ "/>
    <numFmt numFmtId="179" formatCode="#,##0\ _$"/>
    <numFmt numFmtId="180" formatCode="#,##0.0"/>
    <numFmt numFmtId="181" formatCode="#,##0.00\ _$"/>
    <numFmt numFmtId="182" formatCode="#,##0_);\(#,##0\)"/>
    <numFmt numFmtId="183" formatCode="_ * #,##0_)\ &quot;$&quot;_ ;_ * \(#,##0\)\ &quot;$&quot;_ ;_ * &quot;-&quot;??_)\ &quot;$&quot;_ ;_ @_ "/>
    <numFmt numFmtId="184" formatCode="#,##0.00_);\(#,##0.00\)"/>
    <numFmt numFmtId="185" formatCode="0&quot; verrats pur sang x&quot;"/>
    <numFmt numFmtId="186" formatCode="\x\ 000.00&quot; $ / verrat&quot;"/>
    <numFmt numFmtId="187" formatCode="\x\ 000.00&quot; $ / truie&quot;"/>
    <numFmt numFmtId="188" formatCode="0&quot; verrats pur sang&quot;"/>
    <numFmt numFmtId="189" formatCode="0&quot; truies hybrides&quot;"/>
    <numFmt numFmtId="190" formatCode="00,000&quot; porcelets&quot;"/>
    <numFmt numFmtId="191" formatCode="&quot;pour &quot;000&quot; truies soit&quot;"/>
    <numFmt numFmtId="192" formatCode="00.00&quot; % =&quot;"/>
    <numFmt numFmtId="193" formatCode="000&quot; truies x&quot;"/>
    <numFmt numFmtId="194" formatCode="#,##0\ [$$-C0C]_-"/>
    <numFmt numFmtId="195" formatCode="0_)"/>
    <numFmt numFmtId="196" formatCode="#,##0&quot; m²&quot;"/>
    <numFmt numFmtId="197" formatCode="#,##0.00\ &quot;$&quot;&quot;/m²&quot;"/>
    <numFmt numFmtId="198" formatCode="#,##0.0&quot; m²&quot;"/>
    <numFmt numFmtId="199" formatCode="#,##0.0_);\(#,##0.0\)"/>
    <numFmt numFmtId="200" formatCode="0.00&quot; $/1 000 $&quot;"/>
    <numFmt numFmtId="201" formatCode="0&quot; mois&quot;"/>
    <numFmt numFmtId="202" formatCode="#,##0&quot; m³&quot;"/>
    <numFmt numFmtId="203" formatCode="#,##0.00\ &quot;$&quot;&quot;/m³&quot;"/>
    <numFmt numFmtId="204" formatCode="0.00&quot; m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sz val="10"/>
      <color indexed="10"/>
      <name val="Arial"/>
      <family val="0"/>
    </font>
    <font>
      <b/>
      <sz val="10"/>
      <color indexed="48"/>
      <name val="Arial"/>
      <family val="0"/>
    </font>
    <font>
      <u val="singleAccounting"/>
      <sz val="10"/>
      <name val="Arial"/>
      <family val="0"/>
    </font>
    <font>
      <sz val="10"/>
      <color indexed="9"/>
      <name val="Arial"/>
      <family val="0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51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justify"/>
    </xf>
    <xf numFmtId="49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0" fillId="0" borderId="0" xfId="53" applyFont="1" applyAlignment="1">
      <alignment horizontal="left" indent="1"/>
      <protection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53" applyFont="1" applyAlignment="1">
      <alignment horizontal="left" indent="1"/>
      <protection/>
    </xf>
    <xf numFmtId="3" fontId="0" fillId="0" borderId="0" xfId="0" applyNumberFormat="1" applyFont="1" applyFill="1" applyAlignment="1">
      <alignment/>
    </xf>
    <xf numFmtId="1" fontId="0" fillId="0" borderId="0" xfId="54" applyNumberFormat="1" applyFont="1" applyFill="1" applyAlignment="1">
      <alignment horizontal="right" indent="1"/>
    </xf>
    <xf numFmtId="0" fontId="0" fillId="0" borderId="0" xfId="51" applyFont="1" applyFill="1" applyAlignment="1" applyProtection="1">
      <alignment horizontal="left" indent="2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 indent="1"/>
    </xf>
    <xf numFmtId="0" fontId="8" fillId="0" borderId="0" xfId="53" applyFont="1" applyAlignment="1">
      <alignment horizontal="left" indent="1"/>
      <protection/>
    </xf>
    <xf numFmtId="173" fontId="8" fillId="0" borderId="0" xfId="0" applyNumberFormat="1" applyFont="1" applyFill="1" applyAlignment="1">
      <alignment/>
    </xf>
    <xf numFmtId="174" fontId="8" fillId="0" borderId="0" xfId="54" applyNumberFormat="1" applyFont="1" applyFill="1" applyAlignment="1">
      <alignment/>
    </xf>
    <xf numFmtId="1" fontId="8" fillId="0" borderId="0" xfId="54" applyNumberFormat="1" applyFont="1" applyFill="1" applyAlignment="1">
      <alignment horizontal="right" indent="1"/>
    </xf>
    <xf numFmtId="0" fontId="8" fillId="0" borderId="0" xfId="0" applyFont="1" applyFill="1" applyAlignment="1">
      <alignment horizontal="left" indent="3"/>
    </xf>
    <xf numFmtId="3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Alignment="1">
      <alignment/>
    </xf>
    <xf numFmtId="10" fontId="8" fillId="0" borderId="0" xfId="54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0" fillId="0" borderId="0" xfId="50" applyFont="1" applyFill="1">
      <alignment/>
      <protection/>
    </xf>
    <xf numFmtId="0" fontId="0" fillId="0" borderId="0" xfId="50" applyFont="1" applyFill="1" applyBorder="1" applyAlignment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indent="3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50" applyFont="1" applyFill="1" applyBorder="1" applyAlignment="1">
      <alignment/>
      <protection/>
    </xf>
    <xf numFmtId="0" fontId="0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0" fillId="0" borderId="0" xfId="50" applyFont="1" applyFill="1" applyBorder="1" applyAlignment="1">
      <alignment/>
      <protection/>
    </xf>
    <xf numFmtId="3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indent="4"/>
    </xf>
    <xf numFmtId="175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1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indent="3"/>
    </xf>
    <xf numFmtId="176" fontId="0" fillId="0" borderId="0" xfId="0" applyNumberFormat="1" applyFont="1" applyFill="1" applyAlignment="1">
      <alignment/>
    </xf>
    <xf numFmtId="0" fontId="0" fillId="0" borderId="0" xfId="50" applyFont="1" applyFill="1" applyAlignment="1">
      <alignment horizontal="left" indent="3"/>
      <protection/>
    </xf>
    <xf numFmtId="0" fontId="11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10" fontId="1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indent="4"/>
    </xf>
    <xf numFmtId="194" fontId="0" fillId="0" borderId="0" xfId="0" applyNumberFormat="1" applyFont="1" applyFill="1" applyAlignment="1">
      <alignment horizontal="right"/>
    </xf>
    <xf numFmtId="10" fontId="9" fillId="0" borderId="0" xfId="54" applyNumberFormat="1" applyFont="1" applyFill="1" applyAlignment="1">
      <alignment horizontal="right" indent="1"/>
    </xf>
    <xf numFmtId="10" fontId="9" fillId="0" borderId="0" xfId="0" applyNumberFormat="1" applyFont="1" applyFill="1" applyAlignment="1">
      <alignment horizontal="right" indent="1"/>
    </xf>
    <xf numFmtId="0" fontId="9" fillId="0" borderId="0" xfId="0" applyFont="1" applyFill="1" applyAlignment="1">
      <alignment horizontal="right" indent="1"/>
    </xf>
    <xf numFmtId="10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left" indent="5"/>
    </xf>
    <xf numFmtId="194" fontId="0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 indent="3"/>
    </xf>
    <xf numFmtId="10" fontId="9" fillId="0" borderId="0" xfId="0" applyNumberFormat="1" applyFont="1" applyFill="1" applyAlignment="1">
      <alignment horizontal="right" indent="3"/>
    </xf>
    <xf numFmtId="3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50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176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7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left" indent="1"/>
    </xf>
    <xf numFmtId="177" fontId="0" fillId="0" borderId="0" xfId="45" applyNumberFormat="1" applyFont="1" applyFill="1" applyAlignment="1">
      <alignment horizontal="right" indent="1"/>
    </xf>
    <xf numFmtId="182" fontId="0" fillId="0" borderId="0" xfId="45" applyNumberFormat="1" applyFont="1" applyFill="1" applyAlignment="1">
      <alignment horizontal="right"/>
    </xf>
    <xf numFmtId="43" fontId="0" fillId="0" borderId="0" xfId="45" applyFont="1" applyFill="1" applyAlignment="1">
      <alignment horizontal="center"/>
    </xf>
    <xf numFmtId="43" fontId="9" fillId="0" borderId="0" xfId="0" applyNumberFormat="1" applyFont="1" applyFill="1" applyAlignment="1">
      <alignment horizontal="center"/>
    </xf>
    <xf numFmtId="181" fontId="9" fillId="0" borderId="0" xfId="0" applyNumberFormat="1" applyFont="1" applyFill="1" applyAlignment="1">
      <alignment horizontal="right"/>
    </xf>
    <xf numFmtId="3" fontId="0" fillId="0" borderId="0" xfId="4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5" fontId="6" fillId="0" borderId="0" xfId="47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5" fontId="3" fillId="0" borderId="0" xfId="47" applyNumberFormat="1" applyFont="1" applyFill="1" applyAlignment="1">
      <alignment horizontal="right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right" indent="1"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right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8" fillId="0" borderId="0" xfId="0" applyFont="1" applyFill="1" applyAlignment="1">
      <alignment horizontal="right"/>
    </xf>
    <xf numFmtId="3" fontId="0" fillId="0" borderId="0" xfId="45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5" fontId="8" fillId="0" borderId="0" xfId="47" applyNumberFormat="1" applyFont="1" applyFill="1" applyAlignment="1">
      <alignment horizontal="right"/>
    </xf>
    <xf numFmtId="0" fontId="0" fillId="0" borderId="0" xfId="50" applyFont="1" applyFill="1" applyBorder="1" applyAlignment="1">
      <alignment/>
      <protection/>
    </xf>
    <xf numFmtId="176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2" fontId="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left" indent="1"/>
    </xf>
    <xf numFmtId="9" fontId="0" fillId="0" borderId="0" xfId="54" applyNumberFormat="1" applyFont="1" applyFill="1" applyAlignment="1">
      <alignment horizontal="left"/>
    </xf>
    <xf numFmtId="176" fontId="0" fillId="0" borderId="0" xfId="50" applyNumberFormat="1" applyFont="1" applyFill="1">
      <alignment/>
      <protection/>
    </xf>
    <xf numFmtId="0" fontId="0" fillId="0" borderId="0" xfId="50" applyFont="1" applyFill="1" applyBorder="1">
      <alignment/>
      <protection/>
    </xf>
    <xf numFmtId="0" fontId="0" fillId="0" borderId="0" xfId="50" applyFont="1" applyFill="1">
      <alignment/>
      <protection/>
    </xf>
    <xf numFmtId="3" fontId="0" fillId="0" borderId="0" xfId="50" applyNumberFormat="1" applyFont="1" applyFill="1" applyAlignment="1">
      <alignment horizontal="right" indent="1"/>
      <protection/>
    </xf>
    <xf numFmtId="10" fontId="0" fillId="0" borderId="0" xfId="50" applyNumberFormat="1" applyFont="1" applyFill="1" applyAlignment="1">
      <alignment horizontal="right"/>
      <protection/>
    </xf>
    <xf numFmtId="179" fontId="0" fillId="0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177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2"/>
    </xf>
    <xf numFmtId="43" fontId="9" fillId="0" borderId="0" xfId="45" applyFont="1" applyFill="1" applyAlignment="1">
      <alignment horizontal="center"/>
    </xf>
    <xf numFmtId="1" fontId="0" fillId="0" borderId="0" xfId="45" applyNumberFormat="1" applyFont="1" applyFill="1" applyAlignment="1">
      <alignment horizontal="right" indent="1"/>
    </xf>
    <xf numFmtId="0" fontId="0" fillId="0" borderId="0" xfId="0" applyFont="1" applyFill="1" applyAlignment="1">
      <alignment horizontal="left" indent="2"/>
    </xf>
    <xf numFmtId="3" fontId="0" fillId="0" borderId="0" xfId="0" applyNumberFormat="1" applyFont="1" applyFill="1" applyAlignment="1">
      <alignment horizontal="right" indent="1"/>
    </xf>
    <xf numFmtId="2" fontId="10" fillId="0" borderId="0" xfId="0" applyNumberFormat="1" applyFont="1" applyFill="1" applyAlignment="1">
      <alignment horizontal="right" indent="1"/>
    </xf>
    <xf numFmtId="3" fontId="0" fillId="0" borderId="0" xfId="45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50" applyNumberFormat="1" applyFont="1" applyFill="1" applyAlignment="1">
      <alignment horizontal="right" indent="1"/>
      <protection/>
    </xf>
    <xf numFmtId="200" fontId="0" fillId="0" borderId="0" xfId="50" applyNumberFormat="1" applyFont="1" applyFill="1" applyAlignment="1">
      <alignment horizontal="right"/>
      <protection/>
    </xf>
    <xf numFmtId="176" fontId="0" fillId="0" borderId="0" xfId="50" applyNumberFormat="1" applyFont="1" applyFill="1">
      <alignment/>
      <protection/>
    </xf>
    <xf numFmtId="0" fontId="0" fillId="0" borderId="0" xfId="50" applyFont="1" applyFill="1">
      <alignment/>
      <protection/>
    </xf>
    <xf numFmtId="10" fontId="0" fillId="0" borderId="0" xfId="50" applyNumberFormat="1" applyFont="1" applyFill="1" applyAlignment="1">
      <alignment horizontal="right"/>
      <protection/>
    </xf>
    <xf numFmtId="1" fontId="0" fillId="0" borderId="0" xfId="50" applyNumberFormat="1" applyFont="1" applyFill="1" applyBorder="1" applyAlignment="1">
      <alignment horizontal="right" vertical="center" indent="1"/>
      <protection/>
    </xf>
    <xf numFmtId="3" fontId="9" fillId="0" borderId="0" xfId="50" applyNumberFormat="1" applyFont="1" applyFill="1" applyAlignment="1">
      <alignment horizontal="right" indent="1"/>
      <protection/>
    </xf>
    <xf numFmtId="1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5" fontId="0" fillId="0" borderId="0" xfId="47" applyNumberFormat="1" applyFont="1" applyFill="1" applyAlignment="1">
      <alignment horizontal="right"/>
    </xf>
    <xf numFmtId="42" fontId="0" fillId="0" borderId="0" xfId="47" applyNumberFormat="1" applyFont="1" applyFill="1" applyAlignment="1">
      <alignment horizontal="right"/>
    </xf>
    <xf numFmtId="6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176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50" applyFont="1" applyFill="1">
      <alignment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indent="2"/>
    </xf>
    <xf numFmtId="175" fontId="9" fillId="0" borderId="0" xfId="0" applyNumberFormat="1" applyFont="1" applyFill="1" applyAlignment="1">
      <alignment horizontal="center"/>
    </xf>
    <xf numFmtId="3" fontId="9" fillId="0" borderId="0" xfId="45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50" applyFont="1" applyFill="1" applyAlignment="1">
      <alignment horizontal="left" indent="2"/>
      <protection/>
    </xf>
    <xf numFmtId="4" fontId="9" fillId="0" borderId="0" xfId="50" applyNumberFormat="1" applyFont="1" applyFill="1" applyAlignment="1">
      <alignment horizontal="right" indent="1"/>
      <protection/>
    </xf>
    <xf numFmtId="0" fontId="0" fillId="0" borderId="0" xfId="50" applyFont="1" applyFill="1" applyAlignment="1">
      <alignment horizontal="left" indent="2"/>
      <protection/>
    </xf>
    <xf numFmtId="194" fontId="0" fillId="0" borderId="0" xfId="50" applyNumberFormat="1" applyFont="1" applyFill="1" applyBorder="1" applyAlignment="1">
      <alignment horizontal="right" vertical="center" indent="1"/>
      <protection/>
    </xf>
    <xf numFmtId="3" fontId="0" fillId="0" borderId="0" xfId="50" applyNumberFormat="1" applyFont="1" applyFill="1" applyBorder="1" applyAlignment="1">
      <alignment horizontal="right" vertical="center" indent="1"/>
      <protection/>
    </xf>
    <xf numFmtId="0" fontId="14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0" fillId="0" borderId="0" xfId="50" applyFont="1" applyFill="1">
      <alignment/>
      <protection/>
    </xf>
    <xf numFmtId="0" fontId="0" fillId="0" borderId="0" xfId="50" applyFont="1" applyFill="1" applyAlignment="1">
      <alignment horizontal="left" indent="2"/>
      <protection/>
    </xf>
    <xf numFmtId="0" fontId="0" fillId="0" borderId="0" xfId="50" applyFont="1" applyFill="1" applyAlignment="1">
      <alignment horizontal="left" indent="3"/>
      <protection/>
    </xf>
    <xf numFmtId="10" fontId="0" fillId="0" borderId="0" xfId="50" applyNumberFormat="1" applyFont="1" applyFill="1" applyAlignment="1">
      <alignment/>
      <protection/>
    </xf>
    <xf numFmtId="3" fontId="0" fillId="0" borderId="0" xfId="50" applyNumberFormat="1" applyFont="1" applyFill="1" applyBorder="1" applyAlignment="1">
      <alignment horizontal="right" vertical="center" indent="1"/>
      <protection/>
    </xf>
    <xf numFmtId="43" fontId="0" fillId="0" borderId="0" xfId="45" applyFont="1" applyFill="1" applyAlignment="1">
      <alignment horizontal="center"/>
    </xf>
    <xf numFmtId="0" fontId="0" fillId="0" borderId="0" xfId="0" applyFont="1" applyFill="1" applyAlignment="1">
      <alignment horizontal="right"/>
    </xf>
    <xf numFmtId="5" fontId="0" fillId="0" borderId="0" xfId="47" applyNumberFormat="1" applyFont="1" applyFill="1" applyAlignment="1">
      <alignment horizontal="right"/>
    </xf>
    <xf numFmtId="0" fontId="0" fillId="0" borderId="0" xfId="50" applyFont="1" applyFill="1" applyBorder="1" applyAlignment="1">
      <alignment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right" vertical="center" inden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top" wrapText="1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indent="2"/>
    </xf>
    <xf numFmtId="3" fontId="0" fillId="0" borderId="0" xfId="45" applyNumberFormat="1" applyFont="1" applyFill="1" applyAlignment="1">
      <alignment horizontal="right" indent="1"/>
    </xf>
    <xf numFmtId="10" fontId="0" fillId="0" borderId="0" xfId="4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5" fontId="0" fillId="0" borderId="0" xfId="47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5" fontId="15" fillId="0" borderId="0" xfId="47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6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0" fillId="0" borderId="0" xfId="50" applyFont="1" applyFill="1" applyBorder="1" applyAlignment="1">
      <alignment/>
      <protection/>
    </xf>
    <xf numFmtId="0" fontId="6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center"/>
    </xf>
    <xf numFmtId="0" fontId="0" fillId="0" borderId="0" xfId="51" applyFont="1" applyFill="1">
      <alignment/>
      <protection/>
    </xf>
    <xf numFmtId="182" fontId="16" fillId="0" borderId="0" xfId="51" applyNumberFormat="1" applyFont="1" applyFill="1" applyProtection="1">
      <alignment/>
      <protection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4" fontId="14" fillId="0" borderId="0" xfId="0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95" fontId="16" fillId="0" borderId="0" xfId="51" applyNumberFormat="1" applyFont="1" applyFill="1" applyProtection="1">
      <alignment/>
      <protection/>
    </xf>
    <xf numFmtId="0" fontId="16" fillId="0" borderId="0" xfId="51" applyFont="1" applyFill="1" applyAlignment="1" applyProtection="1">
      <alignment horizontal="right"/>
      <protection/>
    </xf>
    <xf numFmtId="173" fontId="8" fillId="0" borderId="0" xfId="0" applyNumberFormat="1" applyFont="1" applyFill="1" applyAlignment="1">
      <alignment/>
    </xf>
    <xf numFmtId="0" fontId="6" fillId="0" borderId="0" xfId="0" applyFont="1" applyAlignment="1">
      <alignment horizontal="left" indent="2"/>
    </xf>
    <xf numFmtId="0" fontId="8" fillId="0" borderId="0" xfId="0" applyFont="1" applyFill="1" applyAlignment="1">
      <alignment horizontal="center" wrapText="1"/>
    </xf>
    <xf numFmtId="196" fontId="9" fillId="0" borderId="0" xfId="51" applyNumberFormat="1" applyFont="1" applyFill="1" applyAlignment="1" applyProtection="1">
      <alignment horizontal="center"/>
      <protection locked="0"/>
    </xf>
    <xf numFmtId="197" fontId="9" fillId="0" borderId="0" xfId="51" applyNumberFormat="1" applyFont="1" applyFill="1" applyAlignment="1" applyProtection="1">
      <alignment horizontal="center"/>
      <protection locked="0"/>
    </xf>
    <xf numFmtId="0" fontId="16" fillId="0" borderId="0" xfId="51" applyFont="1" applyFill="1" applyAlignment="1" applyProtection="1" quotePrefix="1">
      <alignment/>
      <protection/>
    </xf>
    <xf numFmtId="0" fontId="16" fillId="0" borderId="0" xfId="51" applyFont="1" applyFill="1" applyProtection="1">
      <alignment/>
      <protection/>
    </xf>
    <xf numFmtId="0" fontId="16" fillId="0" borderId="0" xfId="51" applyFont="1" applyFill="1" applyAlignment="1" applyProtection="1">
      <alignment/>
      <protection/>
    </xf>
    <xf numFmtId="0" fontId="16" fillId="0" borderId="0" xfId="51" applyFont="1" applyFill="1" applyProtection="1">
      <alignment/>
      <protection locked="0"/>
    </xf>
    <xf numFmtId="198" fontId="9" fillId="0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199" fontId="16" fillId="0" borderId="0" xfId="51" applyNumberFormat="1" applyFont="1" applyFill="1" applyAlignment="1" applyProtection="1">
      <alignment horizontal="center"/>
      <protection/>
    </xf>
    <xf numFmtId="0" fontId="16" fillId="0" borderId="0" xfId="51" applyFont="1" applyFill="1" applyAlignment="1">
      <alignment horizontal="center"/>
      <protection/>
    </xf>
    <xf numFmtId="0" fontId="16" fillId="0" borderId="0" xfId="51" applyFont="1" applyFill="1" applyAlignment="1" applyProtection="1">
      <alignment horizontal="center"/>
      <protection/>
    </xf>
    <xf numFmtId="3" fontId="9" fillId="0" borderId="0" xfId="51" applyNumberFormat="1" applyFont="1" applyFill="1" applyAlignment="1" applyProtection="1">
      <alignment horizontal="right"/>
      <protection locked="0"/>
    </xf>
    <xf numFmtId="0" fontId="0" fillId="0" borderId="0" xfId="51" applyFont="1">
      <alignment/>
      <protection/>
    </xf>
    <xf numFmtId="184" fontId="16" fillId="0" borderId="0" xfId="51" applyNumberFormat="1" applyFont="1" applyFill="1" applyProtection="1">
      <alignment/>
      <protection locked="0"/>
    </xf>
    <xf numFmtId="182" fontId="17" fillId="0" borderId="0" xfId="51" applyNumberFormat="1" applyFont="1" applyFill="1" applyProtection="1">
      <alignment/>
      <protection/>
    </xf>
    <xf numFmtId="0" fontId="0" fillId="0" borderId="0" xfId="51" applyFont="1" applyFill="1">
      <alignment/>
      <protection/>
    </xf>
    <xf numFmtId="49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left"/>
    </xf>
    <xf numFmtId="10" fontId="0" fillId="0" borderId="0" xfId="0" applyNumberFormat="1" applyFont="1" applyFill="1" applyAlignment="1">
      <alignment/>
    </xf>
    <xf numFmtId="183" fontId="6" fillId="0" borderId="0" xfId="47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0" fontId="18" fillId="0" borderId="0" xfId="51" applyFont="1" applyFill="1" applyAlignment="1" applyProtection="1">
      <alignment horizontal="right"/>
      <protection/>
    </xf>
    <xf numFmtId="49" fontId="19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17" fontId="2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indent="2"/>
    </xf>
    <xf numFmtId="3" fontId="9" fillId="33" borderId="0" xfId="0" applyNumberFormat="1" applyFont="1" applyFill="1" applyAlignment="1">
      <alignment horizontal="right"/>
    </xf>
    <xf numFmtId="177" fontId="9" fillId="33" borderId="0" xfId="0" applyNumberFormat="1" applyFont="1" applyFill="1" applyAlignment="1">
      <alignment/>
    </xf>
    <xf numFmtId="0" fontId="0" fillId="0" borderId="0" xfId="50" applyFont="1">
      <alignment/>
      <protection/>
    </xf>
    <xf numFmtId="17" fontId="21" fillId="0" borderId="0" xfId="0" applyNumberFormat="1" applyFont="1" applyFill="1" applyAlignment="1">
      <alignment/>
    </xf>
    <xf numFmtId="0" fontId="22" fillId="0" borderId="0" xfId="50" applyFont="1">
      <alignment/>
      <protection/>
    </xf>
    <xf numFmtId="0" fontId="22" fillId="0" borderId="10" xfId="50" applyFont="1" applyBorder="1">
      <alignment/>
      <protection/>
    </xf>
    <xf numFmtId="0" fontId="20" fillId="0" borderId="10" xfId="50" applyFont="1" applyBorder="1" applyAlignment="1">
      <alignment/>
      <protection/>
    </xf>
    <xf numFmtId="0" fontId="20" fillId="0" borderId="0" xfId="50" applyFont="1" applyAlignment="1">
      <alignment/>
      <protection/>
    </xf>
    <xf numFmtId="0" fontId="20" fillId="0" borderId="0" xfId="50" applyFont="1" applyAlignment="1">
      <alignment horizontal="right"/>
      <protection/>
    </xf>
    <xf numFmtId="17" fontId="20" fillId="0" borderId="10" xfId="0" applyNumberFormat="1" applyFont="1" applyFill="1" applyBorder="1" applyAlignment="1">
      <alignment horizontal="right"/>
    </xf>
    <xf numFmtId="0" fontId="20" fillId="0" borderId="0" xfId="50" applyFont="1" applyBorder="1" applyAlignment="1">
      <alignment horizontal="right"/>
      <protection/>
    </xf>
    <xf numFmtId="0" fontId="22" fillId="0" borderId="0" xfId="50" applyFont="1" applyFill="1">
      <alignment/>
      <protection/>
    </xf>
    <xf numFmtId="0" fontId="22" fillId="0" borderId="10" xfId="50" applyFont="1" applyFill="1" applyBorder="1">
      <alignment/>
      <protection/>
    </xf>
    <xf numFmtId="0" fontId="20" fillId="0" borderId="0" xfId="50" applyFont="1" applyFill="1" applyAlignment="1">
      <alignment horizontal="right"/>
      <protection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21" fillId="0" borderId="10" xfId="50" applyFont="1" applyBorder="1" applyAlignment="1">
      <alignment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2" fontId="9" fillId="33" borderId="0" xfId="0" applyNumberFormat="1" applyFont="1" applyFill="1" applyAlignment="1">
      <alignment/>
    </xf>
    <xf numFmtId="10" fontId="0" fillId="0" borderId="0" xfId="54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1"/>
    </xf>
    <xf numFmtId="10" fontId="9" fillId="33" borderId="0" xfId="54" applyNumberFormat="1" applyFont="1" applyFill="1" applyAlignment="1">
      <alignment horizontal="right" indent="1"/>
    </xf>
    <xf numFmtId="2" fontId="9" fillId="33" borderId="0" xfId="0" applyNumberFormat="1" applyFont="1" applyFill="1" applyAlignment="1">
      <alignment horizontal="right" indent="1"/>
    </xf>
    <xf numFmtId="0" fontId="9" fillId="33" borderId="0" xfId="0" applyFont="1" applyFill="1" applyAlignment="1">
      <alignment horizontal="right" indent="1"/>
    </xf>
    <xf numFmtId="2" fontId="9" fillId="33" borderId="0" xfId="0" applyNumberFormat="1" applyFont="1" applyFill="1" applyBorder="1" applyAlignment="1">
      <alignment horizontal="right" vertical="center" indent="1"/>
    </xf>
    <xf numFmtId="177" fontId="9" fillId="33" borderId="0" xfId="45" applyNumberFormat="1" applyFont="1" applyFill="1" applyAlignment="1">
      <alignment horizontal="right" indent="1"/>
    </xf>
    <xf numFmtId="0" fontId="9" fillId="33" borderId="0" xfId="0" applyFont="1" applyFill="1" applyBorder="1" applyAlignment="1">
      <alignment horizontal="right" vertical="center" indent="1"/>
    </xf>
    <xf numFmtId="2" fontId="9" fillId="33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vertical="center" indent="1"/>
    </xf>
    <xf numFmtId="0" fontId="9" fillId="33" borderId="0" xfId="0" applyFont="1" applyFill="1" applyBorder="1" applyAlignment="1">
      <alignment horizontal="right" vertical="center" wrapText="1" indent="1"/>
    </xf>
    <xf numFmtId="10" fontId="9" fillId="33" borderId="0" xfId="0" applyNumberFormat="1" applyFont="1" applyFill="1" applyAlignment="1">
      <alignment horizontal="right"/>
    </xf>
    <xf numFmtId="1" fontId="9" fillId="33" borderId="0" xfId="0" applyNumberFormat="1" applyFont="1" applyFill="1" applyAlignment="1">
      <alignment horizontal="right" indent="1"/>
    </xf>
    <xf numFmtId="9" fontId="9" fillId="33" borderId="0" xfId="0" applyNumberFormat="1" applyFont="1" applyFill="1" applyBorder="1" applyAlignment="1">
      <alignment horizontal="right" vertical="center" indent="1"/>
    </xf>
    <xf numFmtId="3" fontId="9" fillId="33" borderId="0" xfId="50" applyNumberFormat="1" applyFont="1" applyFill="1" applyAlignment="1">
      <alignment horizontal="right" indent="1"/>
      <protection/>
    </xf>
    <xf numFmtId="201" fontId="9" fillId="33" borderId="0" xfId="0" applyNumberFormat="1" applyFont="1" applyFill="1" applyBorder="1" applyAlignment="1">
      <alignment horizontal="right" vertical="center" wrapText="1"/>
    </xf>
    <xf numFmtId="3" fontId="9" fillId="33" borderId="0" xfId="50" applyNumberFormat="1" applyFont="1" applyFill="1" applyBorder="1" applyAlignment="1">
      <alignment horizontal="right" vertical="center" indent="1"/>
      <protection/>
    </xf>
    <xf numFmtId="4" fontId="9" fillId="33" borderId="0" xfId="50" applyNumberFormat="1" applyFont="1" applyFill="1" applyAlignment="1">
      <alignment horizontal="right" indent="1"/>
      <protection/>
    </xf>
    <xf numFmtId="9" fontId="9" fillId="33" borderId="0" xfId="50" applyNumberFormat="1" applyFont="1" applyFill="1" applyAlignment="1">
      <alignment horizontal="right" indent="1"/>
      <protection/>
    </xf>
    <xf numFmtId="177" fontId="9" fillId="33" borderId="0" xfId="0" applyNumberFormat="1" applyFont="1" applyFill="1" applyAlignment="1">
      <alignment horizontal="center"/>
    </xf>
    <xf numFmtId="194" fontId="9" fillId="33" borderId="0" xfId="0" applyNumberFormat="1" applyFont="1" applyFill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9" fillId="33" borderId="0" xfId="51" applyFont="1" applyFill="1" applyAlignment="1" applyProtection="1">
      <alignment horizontal="center"/>
      <protection locked="0"/>
    </xf>
    <xf numFmtId="3" fontId="9" fillId="33" borderId="0" xfId="51" applyNumberFormat="1" applyFont="1" applyFill="1" applyAlignment="1" applyProtection="1">
      <alignment horizontal="right"/>
      <protection locked="0"/>
    </xf>
    <xf numFmtId="0" fontId="9" fillId="33" borderId="0" xfId="51" applyFont="1" applyFill="1" applyAlignment="1">
      <alignment horizontal="center"/>
      <protection/>
    </xf>
    <xf numFmtId="0" fontId="8" fillId="0" borderId="0" xfId="0" applyFont="1" applyFill="1" applyAlignment="1">
      <alignment horizontal="center" wrapText="1"/>
    </xf>
    <xf numFmtId="204" fontId="9" fillId="33" borderId="0" xfId="51" applyNumberFormat="1" applyFont="1" applyFill="1" applyAlignment="1">
      <alignment horizontal="center"/>
      <protection/>
    </xf>
    <xf numFmtId="196" fontId="0" fillId="0" borderId="0" xfId="51" applyNumberFormat="1" applyFont="1" applyFill="1" applyAlignment="1" applyProtection="1">
      <alignment horizontal="center"/>
      <protection locked="0"/>
    </xf>
    <xf numFmtId="197" fontId="9" fillId="33" borderId="0" xfId="51" applyNumberFormat="1" applyFont="1" applyFill="1" applyAlignment="1" applyProtection="1">
      <alignment horizontal="center"/>
      <protection locked="0"/>
    </xf>
    <xf numFmtId="174" fontId="9" fillId="33" borderId="0" xfId="51" applyNumberFormat="1" applyFont="1" applyFill="1" applyAlignment="1" applyProtection="1">
      <alignment horizontal="center"/>
      <protection locked="0"/>
    </xf>
    <xf numFmtId="0" fontId="9" fillId="33" borderId="0" xfId="51" applyNumberFormat="1" applyFont="1" applyFill="1" applyAlignment="1" applyProtection="1">
      <alignment horizontal="center"/>
      <protection locked="0"/>
    </xf>
    <xf numFmtId="202" fontId="9" fillId="33" borderId="0" xfId="51" applyNumberFormat="1" applyFont="1" applyFill="1" applyAlignment="1" applyProtection="1">
      <alignment horizontal="center"/>
      <protection locked="0"/>
    </xf>
    <xf numFmtId="203" fontId="9" fillId="33" borderId="0" xfId="51" applyNumberFormat="1" applyFont="1" applyFill="1" applyAlignment="1" applyProtection="1">
      <alignment horizontal="center"/>
      <protection locked="0"/>
    </xf>
    <xf numFmtId="0" fontId="0" fillId="0" borderId="0" xfId="50" applyFont="1" applyFill="1" applyBorder="1" applyAlignment="1">
      <alignment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Alignment="1">
      <alignment horizontal="right" indent="1"/>
    </xf>
    <xf numFmtId="4" fontId="9" fillId="33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176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 indent="1"/>
    </xf>
    <xf numFmtId="0" fontId="9" fillId="0" borderId="0" xfId="51" applyFont="1" applyFill="1" applyAlignment="1" applyProtection="1">
      <alignment horizontal="left" indent="2"/>
      <protection/>
    </xf>
    <xf numFmtId="0" fontId="9" fillId="0" borderId="0" xfId="0" applyFont="1" applyFill="1" applyAlignment="1">
      <alignment horizontal="left"/>
    </xf>
    <xf numFmtId="0" fontId="24" fillId="0" borderId="0" xfId="0" applyFont="1" applyFill="1" applyAlignment="1">
      <alignment horizontal="left" indent="3"/>
    </xf>
    <xf numFmtId="0" fontId="9" fillId="0" borderId="0" xfId="51" applyFont="1" applyFill="1" applyAlignment="1" applyProtection="1" quotePrefix="1">
      <alignment horizontal="left" indent="2"/>
      <protection/>
    </xf>
    <xf numFmtId="0" fontId="9" fillId="0" borderId="0" xfId="51" applyFont="1" applyFill="1" applyAlignment="1" applyProtection="1">
      <alignment horizontal="left" indent="3"/>
      <protection/>
    </xf>
    <xf numFmtId="0" fontId="9" fillId="0" borderId="0" xfId="51" applyFont="1" applyFill="1">
      <alignment/>
      <protection/>
    </xf>
    <xf numFmtId="0" fontId="6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justify"/>
    </xf>
    <xf numFmtId="191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10" fontId="9" fillId="33" borderId="0" xfId="0" applyNumberFormat="1" applyFont="1" applyFill="1" applyAlignment="1">
      <alignment horizontal="center"/>
    </xf>
    <xf numFmtId="0" fontId="0" fillId="0" borderId="0" xfId="50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indent="1"/>
      <protection/>
    </xf>
    <xf numFmtId="177" fontId="0" fillId="0" borderId="0" xfId="45" applyNumberFormat="1" applyFont="1" applyFill="1" applyBorder="1" applyAlignment="1" applyProtection="1">
      <alignment horizontal="right" indent="1"/>
      <protection/>
    </xf>
    <xf numFmtId="3" fontId="59" fillId="34" borderId="0" xfId="0" applyNumberFormat="1" applyFont="1" applyFill="1" applyBorder="1" applyAlignment="1" applyProtection="1">
      <alignment horizontal="right" indent="1"/>
      <protection/>
    </xf>
    <xf numFmtId="2" fontId="59" fillId="34" borderId="0" xfId="0" applyNumberFormat="1" applyFont="1" applyFill="1" applyBorder="1" applyAlignment="1" applyProtection="1">
      <alignment horizontal="right" vertical="center" indent="1"/>
      <protection/>
    </xf>
    <xf numFmtId="3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82" fontId="0" fillId="0" borderId="0" xfId="45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251_19_821h_Laitue_biologique_budget050427" xfId="50"/>
    <cellStyle name="Normal_Arbre de Noel 385_821 2004" xfId="51"/>
    <cellStyle name="Normal_Modele_parhectare (2)" xfId="52"/>
    <cellStyle name="Normal_Prod_vég_ha_cycle_long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raaq.qc.ca/oeb/default.aspx?ID=138#densite" TargetMode="External" /><Relationship Id="rId3" Type="http://schemas.openxmlformats.org/officeDocument/2006/relationships/hyperlink" Target="http://www.craaq.qc.ca/oeb/default.aspx?ID=138#densite" TargetMode="External" /><Relationship Id="rId4" Type="http://schemas.openxmlformats.org/officeDocument/2006/relationships/hyperlink" Target="http://www.craaq.qc.ca/oeb/default.aspx?ID=138#densite" TargetMode="External" /><Relationship Id="rId5" Type="http://schemas.openxmlformats.org/officeDocument/2006/relationships/hyperlink" Target="http://www.craaq.qc.ca/oeb/default.aspx?ID=138#densite" TargetMode="External" /><Relationship Id="rId6" Type="http://schemas.openxmlformats.org/officeDocument/2006/relationships/hyperlink" Target="http://www.craaq.qc.ca/oeb/default.aspx?ID=126" TargetMode="External" /><Relationship Id="rId7" Type="http://schemas.openxmlformats.org/officeDocument/2006/relationships/hyperlink" Target="http://www.craaq.qc.ca/oeb/default.aspx?ID=126" TargetMode="External" /><Relationship Id="rId8" Type="http://schemas.openxmlformats.org/officeDocument/2006/relationships/hyperlink" Target="http://www.craaq.qc.ca/oeb/default.aspx?ID=138#densite" TargetMode="External" /><Relationship Id="rId9" Type="http://schemas.openxmlformats.org/officeDocument/2006/relationships/hyperlink" Target="http://www.craaq.qc.ca/oeb/default.aspx?ID=138#densite" TargetMode="External" /><Relationship Id="rId10" Type="http://schemas.openxmlformats.org/officeDocument/2006/relationships/hyperlink" Target="http://www.craaq.qc.ca/oeb/default.aspx?ID=138#densite" TargetMode="External" /><Relationship Id="rId11" Type="http://schemas.openxmlformats.org/officeDocument/2006/relationships/hyperlink" Target="http://www.craaq.qc.ca/oeb/default.aspx?ID=138#densite" TargetMode="External" /><Relationship Id="rId12" Type="http://schemas.openxmlformats.org/officeDocument/2006/relationships/hyperlink" Target="http://www.craaq.qc.ca/oeb/default.aspx?ID=135" TargetMode="External" /><Relationship Id="rId13" Type="http://schemas.openxmlformats.org/officeDocument/2006/relationships/hyperlink" Target="http://www.craaq.qc.ca/oeb/default.aspx?ID=135" TargetMode="External" /><Relationship Id="rId14" Type="http://schemas.openxmlformats.org/officeDocument/2006/relationships/hyperlink" Target="http://www.craaq.qc.ca/oeb/default.aspx?ID=138#densite" TargetMode="External" /><Relationship Id="rId15" Type="http://schemas.openxmlformats.org/officeDocument/2006/relationships/hyperlink" Target="http://www.craaq.qc.ca/oeb/default.aspx?ID=138#densite" TargetMode="External" /><Relationship Id="rId16" Type="http://schemas.openxmlformats.org/officeDocument/2006/relationships/hyperlink" Target="http://www.craaq.qc.ca/oeb/default.aspx?ID=138#densite" TargetMode="External" /><Relationship Id="rId17" Type="http://schemas.openxmlformats.org/officeDocument/2006/relationships/hyperlink" Target="http://www.craaq.qc.ca/oeb/default.aspx?ID=138#densite" TargetMode="External" /><Relationship Id="rId18" Type="http://schemas.openxmlformats.org/officeDocument/2006/relationships/hyperlink" Target="http://www.craaq.qc.ca/oeb/default.aspx?ID=137" TargetMode="External" /><Relationship Id="rId19" Type="http://schemas.openxmlformats.org/officeDocument/2006/relationships/hyperlink" Target="http://www.craaq.qc.ca/oeb/default.aspx?ID=137" TargetMode="External" /><Relationship Id="rId20" Type="http://schemas.openxmlformats.org/officeDocument/2006/relationships/hyperlink" Target="http://www.craaq.qc.ca/oeb/default.aspx?ID=138#densite" TargetMode="External" /><Relationship Id="rId21" Type="http://schemas.openxmlformats.org/officeDocument/2006/relationships/hyperlink" Target="http://www.craaq.qc.ca/oeb/default.aspx?ID=138#densite" TargetMode="External" /><Relationship Id="rId22" Type="http://schemas.openxmlformats.org/officeDocument/2006/relationships/hyperlink" Target="http://www.craaq.qc.ca/oeb/default.aspx?ID=138#densite" TargetMode="External" /><Relationship Id="rId23" Type="http://schemas.openxmlformats.org/officeDocument/2006/relationships/hyperlink" Target="http://www.craaq.qc.ca/oeb/default.aspx?ID=138#densite" TargetMode="External" /><Relationship Id="rId24" Type="http://schemas.openxmlformats.org/officeDocument/2006/relationships/hyperlink" Target="http://www.craaq.qc.ca/oeb/default.aspx?ID=142" TargetMode="External" /><Relationship Id="rId25" Type="http://schemas.openxmlformats.org/officeDocument/2006/relationships/hyperlink" Target="http://www.craaq.qc.ca/oeb/default.aspx?ID=142" TargetMode="External" /><Relationship Id="rId26" Type="http://schemas.openxmlformats.org/officeDocument/2006/relationships/hyperlink" Target="http://www.craaq.qc.ca/oeb/default.aspx?ID=138#densite" TargetMode="External" /><Relationship Id="rId27" Type="http://schemas.openxmlformats.org/officeDocument/2006/relationships/hyperlink" Target="http://www.craaq.qc.ca/oeb/default.aspx?ID=138#densite" TargetMode="External" /><Relationship Id="rId28" Type="http://schemas.openxmlformats.org/officeDocument/2006/relationships/hyperlink" Target="http://www.craaq.qc.ca/oeb/default.aspx?ID=138#densite" TargetMode="External" /><Relationship Id="rId29" Type="http://schemas.openxmlformats.org/officeDocument/2006/relationships/hyperlink" Target="http://www.craaq.qc.ca/oeb/default.aspx?ID=138#densite" TargetMode="External" /><Relationship Id="rId30" Type="http://schemas.openxmlformats.org/officeDocument/2006/relationships/hyperlink" Target="http://www.craaq.qc.ca/oeb/default.aspx?ID=141" TargetMode="External" /><Relationship Id="rId31" Type="http://schemas.openxmlformats.org/officeDocument/2006/relationships/hyperlink" Target="http://www.craaq.qc.ca/oeb/default.aspx?ID=141" TargetMode="External" /><Relationship Id="rId32" Type="http://schemas.openxmlformats.org/officeDocument/2006/relationships/hyperlink" Target="http://www.craaq.qc.ca/oeb/default.aspx?ID=138#densite" TargetMode="External" /><Relationship Id="rId33" Type="http://schemas.openxmlformats.org/officeDocument/2006/relationships/hyperlink" Target="http://www.craaq.qc.ca/oeb/default.aspx?ID=138#densite" TargetMode="External" /><Relationship Id="rId34" Type="http://schemas.openxmlformats.org/officeDocument/2006/relationships/hyperlink" Target="http://www.craaq.qc.ca/oeb/default.aspx?ID=138#densite" TargetMode="External" /><Relationship Id="rId35" Type="http://schemas.openxmlformats.org/officeDocument/2006/relationships/hyperlink" Target="http://www.craaq.qc.ca/oeb/default.aspx?ID=138#densite" TargetMode="External" /><Relationship Id="rId36" Type="http://schemas.openxmlformats.org/officeDocument/2006/relationships/hyperlink" Target="http://www.craaq.qc.ca/oeb/default.aspx?ID=143" TargetMode="External" /><Relationship Id="rId37" Type="http://schemas.openxmlformats.org/officeDocument/2006/relationships/hyperlink" Target="http://www.craaq.qc.ca/oeb/default.aspx?ID=143" TargetMode="External" /><Relationship Id="rId38" Type="http://schemas.openxmlformats.org/officeDocument/2006/relationships/hyperlink" Target="http://www.craaq.qc.ca/oeb/default.aspx?ID=138#densite" TargetMode="External" /><Relationship Id="rId39" Type="http://schemas.openxmlformats.org/officeDocument/2006/relationships/hyperlink" Target="http://www.craaq.qc.ca/oeb/default.aspx?ID=138#densite" TargetMode="External" /><Relationship Id="rId40" Type="http://schemas.openxmlformats.org/officeDocument/2006/relationships/hyperlink" Target="http://www.craaq.qc.ca/oeb/default.aspx?ID=138#densite" TargetMode="External" /><Relationship Id="rId41" Type="http://schemas.openxmlformats.org/officeDocument/2006/relationships/hyperlink" Target="http://www.craaq.qc.ca/oeb/default.aspx?ID=138#densite" TargetMode="External" /><Relationship Id="rId42" Type="http://schemas.openxmlformats.org/officeDocument/2006/relationships/hyperlink" Target="http://www.craaq.qc.ca/oeb/default.aspx?ID=125#exploitant" TargetMode="External" /><Relationship Id="rId43" Type="http://schemas.openxmlformats.org/officeDocument/2006/relationships/hyperlink" Target="http://www.craaq.qc.ca/oeb/default.aspx?ID=125#exploitant" TargetMode="External" /><Relationship Id="rId44" Type="http://schemas.openxmlformats.org/officeDocument/2006/relationships/hyperlink" Target="http://www.craaq.qc.ca/oeb/default.aspx?ID=138#densite" TargetMode="External" /><Relationship Id="rId45" Type="http://schemas.openxmlformats.org/officeDocument/2006/relationships/hyperlink" Target="http://www.craaq.qc.ca/oeb/default.aspx?ID=138#densite" TargetMode="External" /><Relationship Id="rId46" Type="http://schemas.openxmlformats.org/officeDocument/2006/relationships/hyperlink" Target="http://www.craaq.qc.ca/oeb/default.aspx?ID=138#densite" TargetMode="External" /><Relationship Id="rId47" Type="http://schemas.openxmlformats.org/officeDocument/2006/relationships/hyperlink" Target="http://www.craaq.qc.ca/oeb/default.aspx?ID=138#densite" TargetMode="External" /><Relationship Id="rId48" Type="http://schemas.openxmlformats.org/officeDocument/2006/relationships/hyperlink" Target="http://www.craaq.qc.ca/oeb/default.aspx?ID=125#long%20terme" TargetMode="External" /><Relationship Id="rId49" Type="http://schemas.openxmlformats.org/officeDocument/2006/relationships/hyperlink" Target="http://www.craaq.qc.ca/oeb/default.aspx?ID=125#long%20terme" TargetMode="External" /><Relationship Id="rId50" Type="http://schemas.openxmlformats.org/officeDocument/2006/relationships/hyperlink" Target="http://www.craaq.qc.ca/oeb/default.aspx?ID=138#densite" TargetMode="External" /><Relationship Id="rId51" Type="http://schemas.openxmlformats.org/officeDocument/2006/relationships/hyperlink" Target="http://www.craaq.qc.ca/oeb/default.aspx?ID=138#densite" TargetMode="External" /><Relationship Id="rId52" Type="http://schemas.openxmlformats.org/officeDocument/2006/relationships/hyperlink" Target="http://www.craaq.qc.ca/oeb/default.aspx?ID=138#densite" TargetMode="External" /><Relationship Id="rId53" Type="http://schemas.openxmlformats.org/officeDocument/2006/relationships/hyperlink" Target="http://www.craaq.qc.ca/oeb/default.aspx?ID=138#densite" TargetMode="External" /><Relationship Id="rId54" Type="http://schemas.openxmlformats.org/officeDocument/2006/relationships/hyperlink" Target="http://www.craaq.qc.ca/oeb/default.aspx?ID=125#capital" TargetMode="External" /><Relationship Id="rId55" Type="http://schemas.openxmlformats.org/officeDocument/2006/relationships/hyperlink" Target="http://www.craaq.qc.ca/oeb/default.aspx?ID=125#capital" TargetMode="External" /><Relationship Id="rId56" Type="http://schemas.openxmlformats.org/officeDocument/2006/relationships/hyperlink" Target="http://www.craaq.qc.ca/oeb/default.aspx?ID=138#densite" TargetMode="External" /><Relationship Id="rId57" Type="http://schemas.openxmlformats.org/officeDocument/2006/relationships/hyperlink" Target="http://www.craaq.qc.ca/oeb/default.aspx?ID=138#densite" TargetMode="External" /><Relationship Id="rId58" Type="http://schemas.openxmlformats.org/officeDocument/2006/relationships/hyperlink" Target="http://www.craaq.qc.ca/oeb/default.aspx?ID=138#densite" TargetMode="External" /><Relationship Id="rId59" Type="http://schemas.openxmlformats.org/officeDocument/2006/relationships/hyperlink" Target="http://www.craaq.qc.ca/oeb/default.aspx?ID=138#densite" TargetMode="External" /><Relationship Id="rId60" Type="http://schemas.openxmlformats.org/officeDocument/2006/relationships/hyperlink" Target="http://www.craaq.qc.ca/oeb/default.aspx?ID=125#publicite" TargetMode="External" /><Relationship Id="rId61" Type="http://schemas.openxmlformats.org/officeDocument/2006/relationships/hyperlink" Target="http://www.craaq.qc.ca/oeb/default.aspx?ID=125#publicite" TargetMode="External" /><Relationship Id="rId62" Type="http://schemas.openxmlformats.org/officeDocument/2006/relationships/hyperlink" Target="http://www.craaq.qc.ca/oeb/default.aspx?ID=138#densite" TargetMode="External" /><Relationship Id="rId63" Type="http://schemas.openxmlformats.org/officeDocument/2006/relationships/hyperlink" Target="http://www.craaq.qc.ca/oeb/default.aspx?ID=138#densite" TargetMode="External" /><Relationship Id="rId64" Type="http://schemas.openxmlformats.org/officeDocument/2006/relationships/hyperlink" Target="http://www.craaq.qc.ca/oeb/default.aspx?ID=138#densite" TargetMode="External" /><Relationship Id="rId65" Type="http://schemas.openxmlformats.org/officeDocument/2006/relationships/hyperlink" Target="http://www.craaq.qc.ca/oeb/default.aspx?ID=138#densite" TargetMode="External" /><Relationship Id="rId66" Type="http://schemas.openxmlformats.org/officeDocument/2006/relationships/hyperlink" Target="http://www.craaq.qc.ca/oeb/default.aspx?ID=125#taxes" TargetMode="External" /><Relationship Id="rId67" Type="http://schemas.openxmlformats.org/officeDocument/2006/relationships/hyperlink" Target="http://www.craaq.qc.ca/oeb/default.aspx?ID=125#taxes" TargetMode="External" /><Relationship Id="rId68" Type="http://schemas.openxmlformats.org/officeDocument/2006/relationships/hyperlink" Target="http://www.craaq.qc.ca/oeb/default.aspx?ID=138#densite" TargetMode="External" /><Relationship Id="rId69" Type="http://schemas.openxmlformats.org/officeDocument/2006/relationships/hyperlink" Target="http://www.craaq.qc.ca/oeb/default.aspx?ID=138#densite" TargetMode="External" /><Relationship Id="rId70" Type="http://schemas.openxmlformats.org/officeDocument/2006/relationships/hyperlink" Target="http://www.craaq.qc.ca/oeb/default.aspx?ID=138#densite" TargetMode="External" /><Relationship Id="rId71" Type="http://schemas.openxmlformats.org/officeDocument/2006/relationships/hyperlink" Target="http://www.craaq.qc.ca/oeb/default.aspx?ID=138#densite" TargetMode="External" /><Relationship Id="rId72" Type="http://schemas.openxmlformats.org/officeDocument/2006/relationships/hyperlink" Target="http://www.craaq.qc.ca/oeb/default.aspx?ID=125#location" TargetMode="External" /><Relationship Id="rId73" Type="http://schemas.openxmlformats.org/officeDocument/2006/relationships/hyperlink" Target="http://www.craaq.qc.ca/oeb/default.aspx?ID=125#location" TargetMode="External" /><Relationship Id="rId74" Type="http://schemas.openxmlformats.org/officeDocument/2006/relationships/hyperlink" Target="http://www.craaq.qc.ca/oeb/default.aspx?ID=138#densite" TargetMode="External" /><Relationship Id="rId75" Type="http://schemas.openxmlformats.org/officeDocument/2006/relationships/hyperlink" Target="http://www.craaq.qc.ca/oeb/default.aspx?ID=138#densite" TargetMode="External" /><Relationship Id="rId76" Type="http://schemas.openxmlformats.org/officeDocument/2006/relationships/hyperlink" Target="http://www.craaq.qc.ca/oeb/default.aspx?ID=138#densite" TargetMode="External" /><Relationship Id="rId77" Type="http://schemas.openxmlformats.org/officeDocument/2006/relationships/hyperlink" Target="http://www.craaq.qc.ca/oeb/default.aspx?ID=138#densite" TargetMode="External" /><Relationship Id="rId78" Type="http://schemas.openxmlformats.org/officeDocument/2006/relationships/hyperlink" Target="http://www.craaq.qc.ca/oeb/default.aspx?ID=125#assurance" TargetMode="External" /><Relationship Id="rId79" Type="http://schemas.openxmlformats.org/officeDocument/2006/relationships/hyperlink" Target="http://www.craaq.qc.ca/oeb/default.aspx?ID=125#assurance" TargetMode="External" /><Relationship Id="rId80" Type="http://schemas.openxmlformats.org/officeDocument/2006/relationships/hyperlink" Target="http://www.craaq.qc.ca/oeb/default.aspx?ID=138#densite" TargetMode="External" /><Relationship Id="rId81" Type="http://schemas.openxmlformats.org/officeDocument/2006/relationships/hyperlink" Target="http://www.craaq.qc.ca/oeb/default.aspx?ID=138#densite" TargetMode="External" /><Relationship Id="rId82" Type="http://schemas.openxmlformats.org/officeDocument/2006/relationships/hyperlink" Target="http://www.craaq.qc.ca/oeb/default.aspx?ID=138#densite" TargetMode="External" /><Relationship Id="rId83" Type="http://schemas.openxmlformats.org/officeDocument/2006/relationships/hyperlink" Target="http://www.craaq.qc.ca/oeb/default.aspx?ID=138#densite" TargetMode="External" /><Relationship Id="rId84" Type="http://schemas.openxmlformats.org/officeDocument/2006/relationships/hyperlink" Target="http://www.craaq.qc.ca/oeb/default.aspx?ID=125#entretien%20batiments" TargetMode="External" /><Relationship Id="rId85" Type="http://schemas.openxmlformats.org/officeDocument/2006/relationships/hyperlink" Target="http://www.craaq.qc.ca/oeb/default.aspx?ID=125#entretien%20batiments" TargetMode="External" /><Relationship Id="rId86" Type="http://schemas.openxmlformats.org/officeDocument/2006/relationships/hyperlink" Target="http://www.craaq.qc.ca/oeb/default.aspx?ID=138#densite" TargetMode="External" /><Relationship Id="rId87" Type="http://schemas.openxmlformats.org/officeDocument/2006/relationships/hyperlink" Target="http://www.craaq.qc.ca/oeb/default.aspx?ID=138#densite" TargetMode="External" /><Relationship Id="rId88" Type="http://schemas.openxmlformats.org/officeDocument/2006/relationships/hyperlink" Target="http://www.craaq.qc.ca/oeb/default.aspx?ID=138#densite" TargetMode="External" /><Relationship Id="rId89" Type="http://schemas.openxmlformats.org/officeDocument/2006/relationships/hyperlink" Target="http://www.craaq.qc.ca/oeb/default.aspx?ID=138#densite" TargetMode="External" /><Relationship Id="rId90" Type="http://schemas.openxmlformats.org/officeDocument/2006/relationships/hyperlink" Target="http://www.craaq.qc.ca/oeb/default.aspx?ID=124#entretien%20equipement" TargetMode="External" /><Relationship Id="rId91" Type="http://schemas.openxmlformats.org/officeDocument/2006/relationships/hyperlink" Target="http://www.craaq.qc.ca/oeb/default.aspx?ID=124#entretien%20equipement" TargetMode="External" /><Relationship Id="rId92" Type="http://schemas.openxmlformats.org/officeDocument/2006/relationships/hyperlink" Target="http://www.craaq.qc.ca/oeb/default.aspx?ID=138#densite" TargetMode="External" /><Relationship Id="rId93" Type="http://schemas.openxmlformats.org/officeDocument/2006/relationships/hyperlink" Target="http://www.craaq.qc.ca/oeb/default.aspx?ID=138#densite" TargetMode="External" /><Relationship Id="rId94" Type="http://schemas.openxmlformats.org/officeDocument/2006/relationships/hyperlink" Target="http://www.craaq.qc.ca/oeb/default.aspx?ID=138#densite" TargetMode="External" /><Relationship Id="rId95" Type="http://schemas.openxmlformats.org/officeDocument/2006/relationships/hyperlink" Target="http://www.craaq.qc.ca/oeb/default.aspx?ID=138#densite" TargetMode="External" /><Relationship Id="rId96" Type="http://schemas.openxmlformats.org/officeDocument/2006/relationships/hyperlink" Target="http://www.craaq.qc.ca/oeb/default.aspx?ID=122#entretien%20machinerie" TargetMode="External" /><Relationship Id="rId97" Type="http://schemas.openxmlformats.org/officeDocument/2006/relationships/hyperlink" Target="http://www.craaq.qc.ca/oeb/default.aspx?ID=122#entretien%20machinerie" TargetMode="External" /><Relationship Id="rId98" Type="http://schemas.openxmlformats.org/officeDocument/2006/relationships/hyperlink" Target="http://www.craaq.qc.ca/oeb/default.aspx?ID=138#densite" TargetMode="External" /><Relationship Id="rId99" Type="http://schemas.openxmlformats.org/officeDocument/2006/relationships/hyperlink" Target="http://www.craaq.qc.ca/oeb/default.aspx?ID=138#densite" TargetMode="External" /><Relationship Id="rId100" Type="http://schemas.openxmlformats.org/officeDocument/2006/relationships/hyperlink" Target="http://www.craaq.qc.ca/oeb/default.aspx?ID=138#densite" TargetMode="External" /><Relationship Id="rId101" Type="http://schemas.openxmlformats.org/officeDocument/2006/relationships/hyperlink" Target="http://www.craaq.qc.ca/oeb/default.aspx?ID=138#densite" TargetMode="External" /><Relationship Id="rId102" Type="http://schemas.openxmlformats.org/officeDocument/2006/relationships/hyperlink" Target="http://www.craaq.qc.ca/oeb/default.aspx?ID=125#entretien%20terre" TargetMode="External" /><Relationship Id="rId103" Type="http://schemas.openxmlformats.org/officeDocument/2006/relationships/hyperlink" Target="http://www.craaq.qc.ca/oeb/default.aspx?ID=125#entretien%20terre" TargetMode="External" /><Relationship Id="rId104" Type="http://schemas.openxmlformats.org/officeDocument/2006/relationships/hyperlink" Target="http://www.craaq.qc.ca/oeb/default.aspx?ID=138#densite" TargetMode="External" /><Relationship Id="rId105" Type="http://schemas.openxmlformats.org/officeDocument/2006/relationships/hyperlink" Target="http://www.craaq.qc.ca/oeb/default.aspx?ID=138#densite" TargetMode="External" /><Relationship Id="rId106" Type="http://schemas.openxmlformats.org/officeDocument/2006/relationships/hyperlink" Target="http://www.craaq.qc.ca/oeb/default.aspx?ID=138#densite" TargetMode="External" /><Relationship Id="rId107" Type="http://schemas.openxmlformats.org/officeDocument/2006/relationships/hyperlink" Target="http://www.craaq.qc.ca/oeb/default.aspx?ID=138#densite" TargetMode="External" /><Relationship Id="rId108" Type="http://schemas.openxmlformats.org/officeDocument/2006/relationships/hyperlink" Target="http://www.craaq.qc.ca/oeb/default.aspx?ID=125#permis" TargetMode="External" /><Relationship Id="rId109" Type="http://schemas.openxmlformats.org/officeDocument/2006/relationships/hyperlink" Target="http://www.craaq.qc.ca/oeb/default.aspx?ID=125#permis" TargetMode="External" /><Relationship Id="rId110" Type="http://schemas.openxmlformats.org/officeDocument/2006/relationships/hyperlink" Target="http://www.craaq.qc.ca/oeb/default.aspx?ID=138#densite" TargetMode="External" /><Relationship Id="rId111" Type="http://schemas.openxmlformats.org/officeDocument/2006/relationships/hyperlink" Target="http://www.craaq.qc.ca/oeb/default.aspx?ID=138#densite" TargetMode="External" /><Relationship Id="rId112" Type="http://schemas.openxmlformats.org/officeDocument/2006/relationships/hyperlink" Target="http://www.craaq.qc.ca/oeb/default.aspx?ID=138#densite" TargetMode="External" /><Relationship Id="rId113" Type="http://schemas.openxmlformats.org/officeDocument/2006/relationships/hyperlink" Target="http://www.craaq.qc.ca/oeb/default.aspx?ID=138#densite" TargetMode="External" /><Relationship Id="rId114" Type="http://schemas.openxmlformats.org/officeDocument/2006/relationships/hyperlink" Target="http://www.craaq.qc.ca/oeb/default.aspx?ID=125#communication" TargetMode="External" /><Relationship Id="rId115" Type="http://schemas.openxmlformats.org/officeDocument/2006/relationships/hyperlink" Target="http://www.craaq.qc.ca/oeb/default.aspx?ID=125#communication" TargetMode="External" /><Relationship Id="rId116" Type="http://schemas.openxmlformats.org/officeDocument/2006/relationships/hyperlink" Target="http://www.craaq.qc.ca/oeb/default.aspx?ID=138#densite" TargetMode="External" /><Relationship Id="rId117" Type="http://schemas.openxmlformats.org/officeDocument/2006/relationships/hyperlink" Target="http://www.craaq.qc.ca/oeb/default.aspx?ID=138#densite" TargetMode="External" /><Relationship Id="rId118" Type="http://schemas.openxmlformats.org/officeDocument/2006/relationships/hyperlink" Target="http://www.craaq.qc.ca/oeb/default.aspx?ID=138#densite" TargetMode="External" /><Relationship Id="rId119" Type="http://schemas.openxmlformats.org/officeDocument/2006/relationships/hyperlink" Target="http://www.craaq.qc.ca/oeb/default.aspx?ID=138#densite" TargetMode="External" /><Relationship Id="rId120" Type="http://schemas.openxmlformats.org/officeDocument/2006/relationships/hyperlink" Target="http://www.craaq.qc.ca/oeb/default.aspx?ID=125#services" TargetMode="External" /><Relationship Id="rId121" Type="http://schemas.openxmlformats.org/officeDocument/2006/relationships/hyperlink" Target="http://www.craaq.qc.ca/oeb/default.aspx?ID=125#services" TargetMode="External" /><Relationship Id="rId122" Type="http://schemas.openxmlformats.org/officeDocument/2006/relationships/hyperlink" Target="http://www.craaq.qc.ca/oeb/default.aspx?ID=138#densite" TargetMode="External" /><Relationship Id="rId123" Type="http://schemas.openxmlformats.org/officeDocument/2006/relationships/hyperlink" Target="http://www.craaq.qc.ca/oeb/default.aspx?ID=138#densite" TargetMode="External" /><Relationship Id="rId124" Type="http://schemas.openxmlformats.org/officeDocument/2006/relationships/hyperlink" Target="http://www.craaq.qc.ca/oeb/default.aspx?ID=138#densite" TargetMode="External" /><Relationship Id="rId125" Type="http://schemas.openxmlformats.org/officeDocument/2006/relationships/hyperlink" Target="http://www.craaq.qc.ca/oeb/default.aspx?ID=138#densite" TargetMode="External" /><Relationship Id="rId126" Type="http://schemas.openxmlformats.org/officeDocument/2006/relationships/hyperlink" Target="http://www.craaq.qc.ca/oeb/default.aspx?ID=125#automobile" TargetMode="External" /><Relationship Id="rId127" Type="http://schemas.openxmlformats.org/officeDocument/2006/relationships/hyperlink" Target="http://www.craaq.qc.ca/oeb/default.aspx?ID=125#automobile" TargetMode="External" /><Relationship Id="rId128" Type="http://schemas.openxmlformats.org/officeDocument/2006/relationships/hyperlink" Target="http://www.craaq.qc.ca/oeb/default.aspx?ID=138#densite" TargetMode="External" /><Relationship Id="rId129" Type="http://schemas.openxmlformats.org/officeDocument/2006/relationships/hyperlink" Target="http://www.craaq.qc.ca/oeb/default.aspx?ID=138#densite" TargetMode="External" /><Relationship Id="rId130" Type="http://schemas.openxmlformats.org/officeDocument/2006/relationships/hyperlink" Target="http://www.craaq.qc.ca/oeb/default.aspx?ID=138#densite" TargetMode="External" /><Relationship Id="rId131" Type="http://schemas.openxmlformats.org/officeDocument/2006/relationships/hyperlink" Target="http://www.craaq.qc.ca/oeb/default.aspx?ID=138#densite" TargetMode="External" /><Relationship Id="rId132" Type="http://schemas.openxmlformats.org/officeDocument/2006/relationships/hyperlink" Target="http://www.craaq.qc.ca/oeb/default.aspx?ID=125#professionnels" TargetMode="External" /><Relationship Id="rId133" Type="http://schemas.openxmlformats.org/officeDocument/2006/relationships/hyperlink" Target="http://www.craaq.qc.ca/oeb/default.aspx?ID=125#professionnels" TargetMode="External" /><Relationship Id="rId134" Type="http://schemas.openxmlformats.org/officeDocument/2006/relationships/hyperlink" Target="http://www.craaq.qc.ca/oeb/default.aspx?ID=138#densite" TargetMode="External" /><Relationship Id="rId135" Type="http://schemas.openxmlformats.org/officeDocument/2006/relationships/hyperlink" Target="http://www.craaq.qc.ca/oeb/default.aspx?ID=138#densite" TargetMode="External" /><Relationship Id="rId136" Type="http://schemas.openxmlformats.org/officeDocument/2006/relationships/hyperlink" Target="http://www.craaq.qc.ca/oeb/default.aspx?ID=138#densite" TargetMode="External" /><Relationship Id="rId137" Type="http://schemas.openxmlformats.org/officeDocument/2006/relationships/hyperlink" Target="http://www.craaq.qc.ca/oeb/default.aspx?ID=138#densite" TargetMode="External" /><Relationship Id="rId138" Type="http://schemas.openxmlformats.org/officeDocument/2006/relationships/hyperlink" Target="http://www.craaq.qc.ca/oeb/default.aspx?ID=125#chauffage" TargetMode="External" /><Relationship Id="rId139" Type="http://schemas.openxmlformats.org/officeDocument/2006/relationships/hyperlink" Target="http://www.craaq.qc.ca/oeb/default.aspx?ID=125#chauffage" TargetMode="External" /><Relationship Id="rId140" Type="http://schemas.openxmlformats.org/officeDocument/2006/relationships/hyperlink" Target="http://www.craaq.qc.ca/oeb/default.aspx?ID=138#densite" TargetMode="External" /><Relationship Id="rId141" Type="http://schemas.openxmlformats.org/officeDocument/2006/relationships/hyperlink" Target="http://www.craaq.qc.ca/oeb/default.aspx?ID=138#densite" TargetMode="External" /><Relationship Id="rId142" Type="http://schemas.openxmlformats.org/officeDocument/2006/relationships/hyperlink" Target="http://www.craaq.qc.ca/oeb/default.aspx?ID=138#densite" TargetMode="External" /><Relationship Id="rId143" Type="http://schemas.openxmlformats.org/officeDocument/2006/relationships/hyperlink" Target="http://www.craaq.qc.ca/oeb/default.aspx?ID=138#densite" TargetMode="External" /><Relationship Id="rId144" Type="http://schemas.openxmlformats.org/officeDocument/2006/relationships/hyperlink" Target="http://www.craaq.qc.ca/oeb/default.aspx?ID=123#transport" TargetMode="External" /><Relationship Id="rId145" Type="http://schemas.openxmlformats.org/officeDocument/2006/relationships/hyperlink" Target="http://www.craaq.qc.ca/oeb/default.aspx?ID=123#transport" TargetMode="External" /><Relationship Id="rId146" Type="http://schemas.openxmlformats.org/officeDocument/2006/relationships/hyperlink" Target="http://www.craaq.qc.ca/oeb/default.aspx?ID=138#densite" TargetMode="External" /><Relationship Id="rId147" Type="http://schemas.openxmlformats.org/officeDocument/2006/relationships/hyperlink" Target="http://www.craaq.qc.ca/oeb/default.aspx?ID=138#densite" TargetMode="External" /><Relationship Id="rId148" Type="http://schemas.openxmlformats.org/officeDocument/2006/relationships/hyperlink" Target="http://www.craaq.qc.ca/oeb/default.aspx?ID=138#densite" TargetMode="External" /><Relationship Id="rId149" Type="http://schemas.openxmlformats.org/officeDocument/2006/relationships/hyperlink" Target="http://www.craaq.qc.ca/oeb/default.aspx?ID=138#densite" TargetMode="External" /><Relationship Id="rId150" Type="http://schemas.openxmlformats.org/officeDocument/2006/relationships/hyperlink" Target="http://www.craaq.qc.ca/oeb/default.aspx?ID=123#plan" TargetMode="External" /><Relationship Id="rId151" Type="http://schemas.openxmlformats.org/officeDocument/2006/relationships/hyperlink" Target="http://www.craaq.qc.ca/oeb/default.aspx?ID=123#plan" TargetMode="External" /><Relationship Id="rId152" Type="http://schemas.openxmlformats.org/officeDocument/2006/relationships/hyperlink" Target="http://www.craaq.qc.ca/oeb/default.aspx?ID=124#main-d'oeuvre" TargetMode="External" /><Relationship Id="rId153" Type="http://schemas.openxmlformats.org/officeDocument/2006/relationships/hyperlink" Target="http://www.craaq.qc.ca/oeb/default.aspx?ID=124#main-d'oeuvre" TargetMode="External" /><Relationship Id="rId154" Type="http://schemas.openxmlformats.org/officeDocument/2006/relationships/hyperlink" Target="http://www.craaq.qc.ca/oeb/default.aspx?ID=138#densite" TargetMode="External" /><Relationship Id="rId155" Type="http://schemas.openxmlformats.org/officeDocument/2006/relationships/hyperlink" Target="http://www.craaq.qc.ca/oeb/default.aspx?ID=138#densite" TargetMode="External" /><Relationship Id="rId156" Type="http://schemas.openxmlformats.org/officeDocument/2006/relationships/hyperlink" Target="http://www.craaq.qc.ca/oeb/default.aspx?ID=138#densite" TargetMode="External" /><Relationship Id="rId157" Type="http://schemas.openxmlformats.org/officeDocument/2006/relationships/hyperlink" Target="http://www.craaq.qc.ca/oeb/default.aspx?ID=138#densite" TargetMode="External" /><Relationship Id="rId158" Type="http://schemas.openxmlformats.org/officeDocument/2006/relationships/hyperlink" Target="http://www.craaq.qc.ca/oeb/default.aspx?ID=124#contribution%20asra" TargetMode="External" /><Relationship Id="rId159" Type="http://schemas.openxmlformats.org/officeDocument/2006/relationships/hyperlink" Target="http://www.craaq.qc.ca/oeb/default.aspx?ID=124#contribution%20asra" TargetMode="External" /><Relationship Id="rId160" Type="http://schemas.openxmlformats.org/officeDocument/2006/relationships/hyperlink" Target="http://www.craaq.qc.ca/oeb/default.aspx?ID=138#densite" TargetMode="External" /><Relationship Id="rId161" Type="http://schemas.openxmlformats.org/officeDocument/2006/relationships/hyperlink" Target="http://www.craaq.qc.ca/oeb/default.aspx?ID=138#densite" TargetMode="External" /><Relationship Id="rId162" Type="http://schemas.openxmlformats.org/officeDocument/2006/relationships/hyperlink" Target="http://www.craaq.qc.ca/oeb/default.aspx?ID=138#densite" TargetMode="External" /><Relationship Id="rId163" Type="http://schemas.openxmlformats.org/officeDocument/2006/relationships/hyperlink" Target="http://www.craaq.qc.ca/oeb/default.aspx?ID=138#densite" TargetMode="External" /><Relationship Id="rId164" Type="http://schemas.openxmlformats.org/officeDocument/2006/relationships/hyperlink" Target="http://www.craaq.qc.ca/oeb/default.aspx?ID=124#interets" TargetMode="External" /><Relationship Id="rId165" Type="http://schemas.openxmlformats.org/officeDocument/2006/relationships/hyperlink" Target="http://www.craaq.qc.ca/oeb/default.aspx?ID=124#interets" TargetMode="External" /><Relationship Id="rId166" Type="http://schemas.openxmlformats.org/officeDocument/2006/relationships/hyperlink" Target="http://www.craaq.qc.ca/oeb/default.aspx?ID=138#densite" TargetMode="External" /><Relationship Id="rId167" Type="http://schemas.openxmlformats.org/officeDocument/2006/relationships/hyperlink" Target="http://www.craaq.qc.ca/oeb/default.aspx?ID=138#densite" TargetMode="External" /><Relationship Id="rId168" Type="http://schemas.openxmlformats.org/officeDocument/2006/relationships/hyperlink" Target="http://www.craaq.qc.ca/oeb/default.aspx?ID=138#densite" TargetMode="External" /><Relationship Id="rId169" Type="http://schemas.openxmlformats.org/officeDocument/2006/relationships/hyperlink" Target="http://www.craaq.qc.ca/oeb/default.aspx?ID=138#densite" TargetMode="External" /><Relationship Id="rId170" Type="http://schemas.openxmlformats.org/officeDocument/2006/relationships/hyperlink" Target="http://www.craaq.qc.ca/oeb/default.aspx?ID=124#imprevus" TargetMode="External" /><Relationship Id="rId171" Type="http://schemas.openxmlformats.org/officeDocument/2006/relationships/hyperlink" Target="http://www.craaq.qc.ca/oeb/default.aspx?ID=124#imprevus" TargetMode="External" /><Relationship Id="rId172" Type="http://schemas.openxmlformats.org/officeDocument/2006/relationships/hyperlink" Target="http://www.craaq.qc.ca/oeb/default.aspx?ID=124#controle" TargetMode="External" /><Relationship Id="rId173" Type="http://schemas.openxmlformats.org/officeDocument/2006/relationships/hyperlink" Target="http://www.craaq.qc.ca/oeb/default.aspx?ID=124#controle" TargetMode="External" /><Relationship Id="rId174" Type="http://schemas.openxmlformats.org/officeDocument/2006/relationships/hyperlink" Target="http://www.craaq.qc.ca/oeb/default.aspx?ID=124#assurance%20animaux" TargetMode="External" /><Relationship Id="rId175" Type="http://schemas.openxmlformats.org/officeDocument/2006/relationships/hyperlink" Target="http://www.craaq.qc.ca/oeb/default.aspx?ID=124#assurance%20animaux" TargetMode="External" /><Relationship Id="rId176" Type="http://schemas.openxmlformats.org/officeDocument/2006/relationships/hyperlink" Target="http://www.craaq.qc.ca/oeb/default.aspx?ID=138#densite" TargetMode="External" /><Relationship Id="rId177" Type="http://schemas.openxmlformats.org/officeDocument/2006/relationships/hyperlink" Target="http://www.craaq.qc.ca/oeb/default.aspx?ID=138#densite" TargetMode="External" /><Relationship Id="rId178" Type="http://schemas.openxmlformats.org/officeDocument/2006/relationships/hyperlink" Target="http://www.craaq.qc.ca/oeb/default.aspx?ID=138#densite" TargetMode="External" /><Relationship Id="rId179" Type="http://schemas.openxmlformats.org/officeDocument/2006/relationships/hyperlink" Target="http://www.craaq.qc.ca/oeb/default.aspx?ID=138#densite" TargetMode="External" /><Relationship Id="rId180" Type="http://schemas.openxmlformats.org/officeDocument/2006/relationships/hyperlink" Target="http://www.craaq.qc.ca/oeb/default.aspx?ID=123#commission" TargetMode="External" /><Relationship Id="rId181" Type="http://schemas.openxmlformats.org/officeDocument/2006/relationships/hyperlink" Target="http://www.craaq.qc.ca/oeb/default.aspx?ID=123#commission" TargetMode="External" /><Relationship Id="rId182" Type="http://schemas.openxmlformats.org/officeDocument/2006/relationships/hyperlink" Target="http://www.craaq.qc.ca/oeb/default.aspx?ID=138#densite" TargetMode="External" /><Relationship Id="rId183" Type="http://schemas.openxmlformats.org/officeDocument/2006/relationships/hyperlink" Target="http://www.craaq.qc.ca/oeb/default.aspx?ID=138#densite" TargetMode="External" /><Relationship Id="rId184" Type="http://schemas.openxmlformats.org/officeDocument/2006/relationships/hyperlink" Target="http://www.craaq.qc.ca/oeb/default.aspx?ID=138#densite" TargetMode="External" /><Relationship Id="rId185" Type="http://schemas.openxmlformats.org/officeDocument/2006/relationships/hyperlink" Target="http://www.craaq.qc.ca/oeb/default.aspx?ID=138#densite" TargetMode="External" /><Relationship Id="rId186" Type="http://schemas.openxmlformats.org/officeDocument/2006/relationships/hyperlink" Target="http://www.craaq.qc.ca/oeb/default.aspx?ID=123#encan" TargetMode="External" /><Relationship Id="rId187" Type="http://schemas.openxmlformats.org/officeDocument/2006/relationships/hyperlink" Target="http://www.craaq.qc.ca/oeb/default.aspx?ID=123#encan" TargetMode="External" /><Relationship Id="rId188" Type="http://schemas.openxmlformats.org/officeDocument/2006/relationships/hyperlink" Target="http://www.craaq.qc.ca/oeb/default.aspx?ID=138#densite" TargetMode="External" /><Relationship Id="rId189" Type="http://schemas.openxmlformats.org/officeDocument/2006/relationships/hyperlink" Target="http://www.craaq.qc.ca/oeb/default.aspx?ID=138#densite" TargetMode="External" /><Relationship Id="rId190" Type="http://schemas.openxmlformats.org/officeDocument/2006/relationships/hyperlink" Target="http://www.craaq.qc.ca/oeb/default.aspx?ID=138#densite" TargetMode="External" /><Relationship Id="rId191" Type="http://schemas.openxmlformats.org/officeDocument/2006/relationships/hyperlink" Target="http://www.craaq.qc.ca/oeb/default.aspx?ID=138#densite" TargetMode="External" /><Relationship Id="rId192" Type="http://schemas.openxmlformats.org/officeDocument/2006/relationships/hyperlink" Target="http://www.craaq.qc.ca/oeb/default.aspx?ID=123#abattage" TargetMode="External" /><Relationship Id="rId193" Type="http://schemas.openxmlformats.org/officeDocument/2006/relationships/hyperlink" Target="http://www.craaq.qc.ca/oeb/default.aspx?ID=123#abattage" TargetMode="External" /><Relationship Id="rId194" Type="http://schemas.openxmlformats.org/officeDocument/2006/relationships/hyperlink" Target="http://www.craaq.qc.ca/oeb/default.aspx?ID=122#opreations" TargetMode="External" /><Relationship Id="rId195" Type="http://schemas.openxmlformats.org/officeDocument/2006/relationships/hyperlink" Target="http://www.craaq.qc.ca/oeb/default.aspx?ID=122#opreations" TargetMode="External" /><Relationship Id="rId196" Type="http://schemas.openxmlformats.org/officeDocument/2006/relationships/hyperlink" Target="http://www.craaq.qc.ca/oeb/default.aspx?ID=122#carburant" TargetMode="External" /><Relationship Id="rId197" Type="http://schemas.openxmlformats.org/officeDocument/2006/relationships/hyperlink" Target="http://www.craaq.qc.ca/oeb/default.aspx?ID=122#carburant" TargetMode="External" /><Relationship Id="rId198" Type="http://schemas.openxmlformats.org/officeDocument/2006/relationships/hyperlink" Target="http://www.craaq.qc.ca/oeb/default.aspx?ID=119#compensation" TargetMode="External" /><Relationship Id="rId199" Type="http://schemas.openxmlformats.org/officeDocument/2006/relationships/hyperlink" Target="http://www.craaq.qc.ca/oeb/default.aspx?ID=119#compensation" TargetMode="External" /><Relationship Id="rId200" Type="http://schemas.openxmlformats.org/officeDocument/2006/relationships/hyperlink" Target="http://www.craaq.qc.ca/oeb/default.aspx?ID=119#produits" TargetMode="External" /><Relationship Id="rId201" Type="http://schemas.openxmlformats.org/officeDocument/2006/relationships/hyperlink" Target="http://www.craaq.qc.ca/oeb/default.aspx?ID=119#produits" TargetMode="External" /><Relationship Id="rId202" Type="http://schemas.openxmlformats.org/officeDocument/2006/relationships/hyperlink" Target="http://www.craaq.qc.ca/oeb/default.aspx?ID=121#animaux" TargetMode="External" /><Relationship Id="rId203" Type="http://schemas.openxmlformats.org/officeDocument/2006/relationships/hyperlink" Target="http://www.craaq.qc.ca/oeb/default.aspx?ID=121#animaux" TargetMode="External" /><Relationship Id="rId204" Type="http://schemas.openxmlformats.org/officeDocument/2006/relationships/hyperlink" Target="http://www.craaq.qc.ca/oeb/default.aspx?ID=121#animaux" TargetMode="External" /><Relationship Id="rId205" Type="http://schemas.openxmlformats.org/officeDocument/2006/relationships/hyperlink" Target="http://www.craaq.qc.ca/oeb/default.aspx?ID=121#animaux" TargetMode="External" /><Relationship Id="rId206" Type="http://schemas.openxmlformats.org/officeDocument/2006/relationships/hyperlink" Target="http://www.craaq.qc.ca/oeb/default.aspx?ID=121#animaux" TargetMode="External" /><Relationship Id="rId207" Type="http://schemas.openxmlformats.org/officeDocument/2006/relationships/hyperlink" Target="http://www.craaq.qc.ca/oeb/default.aspx?ID=121#animaux" TargetMode="External" /><Relationship Id="rId208" Type="http://schemas.openxmlformats.org/officeDocument/2006/relationships/hyperlink" Target="http://www.craaq.qc.ca/oeb/default.aspx?ID=121#aliments" TargetMode="External" /><Relationship Id="rId209" Type="http://schemas.openxmlformats.org/officeDocument/2006/relationships/hyperlink" Target="http://www.craaq.qc.ca/oeb/default.aspx?ID=121#aliments" TargetMode="External" /><Relationship Id="rId210" Type="http://schemas.openxmlformats.org/officeDocument/2006/relationships/hyperlink" Target="http://www.craaq.qc.ca/oeb/default.aspx?ID=121#medicaments" TargetMode="External" /><Relationship Id="rId211" Type="http://schemas.openxmlformats.org/officeDocument/2006/relationships/hyperlink" Target="http://www.craaq.qc.ca/oeb/default.aspx?ID=121#medicaments" TargetMode="External" /><Relationship Id="rId212" Type="http://schemas.openxmlformats.org/officeDocument/2006/relationships/hyperlink" Target="http://www.craaq.qc.ca/oeb/default.aspx?ID=121#insemination" TargetMode="External" /><Relationship Id="rId213" Type="http://schemas.openxmlformats.org/officeDocument/2006/relationships/hyperlink" Target="http://www.craaq.qc.ca/oeb/default.aspx?ID=121#insemination" TargetMode="External" /><Relationship Id="rId214" Type="http://schemas.openxmlformats.org/officeDocument/2006/relationships/hyperlink" Target="http://www.craaq.qc.ca/oeb/default.aspx?ID=121#hormones" TargetMode="External" /><Relationship Id="rId215" Type="http://schemas.openxmlformats.org/officeDocument/2006/relationships/hyperlink" Target="http://www.craaq.qc.ca/oeb/default.aspx?ID=121#hormones" TargetMode="External" /><Relationship Id="rId216" Type="http://schemas.openxmlformats.org/officeDocument/2006/relationships/hyperlink" Target="http://www.craaq.qc.ca/oeb/default.aspx?ID=121#identification" TargetMode="External" /><Relationship Id="rId217" Type="http://schemas.openxmlformats.org/officeDocument/2006/relationships/hyperlink" Target="http://www.craaq.qc.ca/oeb/default.aspx?ID=121#identification" TargetMode="External" /><Relationship Id="rId218" Type="http://schemas.openxmlformats.org/officeDocument/2006/relationships/hyperlink" Target="http://www.craaq.qc.ca/oeb/default.aspx?ID=121#litiere" TargetMode="External" /><Relationship Id="rId219" Type="http://schemas.openxmlformats.org/officeDocument/2006/relationships/hyperlink" Target="http://www.craaq.qc.ca/oeb/default.aspx?ID=121#litiere" TargetMode="External" /><Relationship Id="rId220" Type="http://schemas.openxmlformats.org/officeDocument/2006/relationships/hyperlink" Target="http://www.craaq.qc.ca/oeb/default.aspx?ID=121#desinfectant" TargetMode="External" /><Relationship Id="rId221" Type="http://schemas.openxmlformats.org/officeDocument/2006/relationships/hyperlink" Target="http://www.craaq.qc.ca/oeb/default.aspx?ID=121#desinfectant" TargetMode="External" /><Relationship Id="rId222" Type="http://schemas.openxmlformats.org/officeDocument/2006/relationships/hyperlink" Target="http://www.craaq.qc.ca/oeb/default.aspx?ID=121#production" TargetMode="External" /><Relationship Id="rId223" Type="http://schemas.openxmlformats.org/officeDocument/2006/relationships/hyperlink" Target="http://www.craaq.qc.ca/oeb/default.aspx?ID=121#production" TargetMode="External" /><Relationship Id="rId224" Type="http://schemas.openxmlformats.org/officeDocument/2006/relationships/hyperlink" Target="http://www.craaq.qc.ca/oeb/default.aspx?ID=116#unit&#233;" TargetMode="External" /><Relationship Id="rId225" Type="http://schemas.openxmlformats.org/officeDocument/2006/relationships/hyperlink" Target="http://www.craaq.qc.ca/oeb/default.aspx?ID=116#unit&#233;" TargetMode="External" /><Relationship Id="rId226" Type="http://schemas.openxmlformats.org/officeDocument/2006/relationships/hyperlink" Target="http://www.craaq.qc.ca/oeb/default.aspx?ID=117#systeme" TargetMode="External" /><Relationship Id="rId227" Type="http://schemas.openxmlformats.org/officeDocument/2006/relationships/hyperlink" Target="http://www.craaq.qc.ca/oeb/default.aspx?ID=117#systeme" TargetMode="External" /><Relationship Id="rId228" Type="http://schemas.openxmlformats.org/officeDocument/2006/relationships/hyperlink" Target="http://www.craaq.qc.ca/oeb/default.aspx?ID=139#nb%20up" TargetMode="External" /><Relationship Id="rId229" Type="http://schemas.openxmlformats.org/officeDocument/2006/relationships/hyperlink" Target="http://www.craaq.qc.ca/oeb/default.aspx?ID=139#nb%20up" TargetMode="External" /><Relationship Id="rId230" Type="http://schemas.openxmlformats.org/officeDocument/2006/relationships/hyperlink" Target="http://www.craaq.qc.ca/oeb/default.aspx?ID=138#sommaire" TargetMode="External" /><Relationship Id="rId231" Type="http://schemas.openxmlformats.org/officeDocument/2006/relationships/hyperlink" Target="http://www.craaq.qc.ca/oeb/default.aspx?ID=138#sommaire" TargetMode="External" /><Relationship Id="rId232" Type="http://schemas.openxmlformats.org/officeDocument/2006/relationships/hyperlink" Target="http://www.craaq.qc.ca/oeb/default.aspx?ID=138#taux" TargetMode="External" /><Relationship Id="rId233" Type="http://schemas.openxmlformats.org/officeDocument/2006/relationships/hyperlink" Target="http://www.craaq.qc.ca/oeb/default.aspx?ID=138#taux" TargetMode="External" /><Relationship Id="rId234" Type="http://schemas.openxmlformats.org/officeDocument/2006/relationships/hyperlink" Target="http://www.craaq.qc.ca/oeb/default.aspx?ID=139#capacite" TargetMode="External" /><Relationship Id="rId235" Type="http://schemas.openxmlformats.org/officeDocument/2006/relationships/hyperlink" Target="http://www.craaq.qc.ca/oeb/default.aspx?ID=139#capacite" TargetMode="External" /><Relationship Id="rId236" Type="http://schemas.openxmlformats.org/officeDocument/2006/relationships/hyperlink" Target="http://www.craaq.qc.ca/oeb/default.aspx?ID=139#effective" TargetMode="External" /><Relationship Id="rId237" Type="http://schemas.openxmlformats.org/officeDocument/2006/relationships/hyperlink" Target="http://www.craaq.qc.ca/oeb/default.aspx?ID=139#effective" TargetMode="External" /><Relationship Id="rId238" Type="http://schemas.openxmlformats.org/officeDocument/2006/relationships/hyperlink" Target="http://www.craaq.qc.ca/oeb/default.aspx?ID=139#lots" TargetMode="External" /><Relationship Id="rId239" Type="http://schemas.openxmlformats.org/officeDocument/2006/relationships/hyperlink" Target="http://www.craaq.qc.ca/oeb/default.aspx?ID=139#lots" TargetMode="External" /><Relationship Id="rId240" Type="http://schemas.openxmlformats.org/officeDocument/2006/relationships/hyperlink" Target="http://www.craaq.qc.ca/oeb/default.aspx?ID=139#mise%20bas" TargetMode="External" /><Relationship Id="rId241" Type="http://schemas.openxmlformats.org/officeDocument/2006/relationships/hyperlink" Target="http://www.craaq.qc.ca/oeb/default.aspx?ID=139#mise%20bas" TargetMode="External" /><Relationship Id="rId242" Type="http://schemas.openxmlformats.org/officeDocument/2006/relationships/hyperlink" Target="http://www.craaq.qc.ca/oeb/default.aspx?ID=139#petits" TargetMode="External" /><Relationship Id="rId243" Type="http://schemas.openxmlformats.org/officeDocument/2006/relationships/hyperlink" Target="http://www.craaq.qc.ca/oeb/default.aspx?ID=139#petits" TargetMode="External" /><Relationship Id="rId244" Type="http://schemas.openxmlformats.org/officeDocument/2006/relationships/hyperlink" Target="http://www.craaq.qc.ca/oeb/default.aspx?ID=139#nb%20animaux" TargetMode="External" /><Relationship Id="rId245" Type="http://schemas.openxmlformats.org/officeDocument/2006/relationships/hyperlink" Target="http://www.craaq.qc.ca/oeb/default.aspx?ID=139#nb%20animaux" TargetMode="External" /><Relationship Id="rId246" Type="http://schemas.openxmlformats.org/officeDocument/2006/relationships/hyperlink" Target="http://www.craaq.qc.ca/oeb/default.aspx?ID=139#insemination" TargetMode="External" /><Relationship Id="rId247" Type="http://schemas.openxmlformats.org/officeDocument/2006/relationships/hyperlink" Target="http://www.craaq.qc.ca/oeb/default.aspx?ID=139#insemination" TargetMode="External" /><Relationship Id="rId248" Type="http://schemas.openxmlformats.org/officeDocument/2006/relationships/hyperlink" Target="http://www.craaq.qc.ca/oeb/default.aspx?ID=138#nb%20up" TargetMode="External" /><Relationship Id="rId249" Type="http://schemas.openxmlformats.org/officeDocument/2006/relationships/hyperlink" Target="http://www.craaq.qc.ca/oeb/default.aspx?ID=138#nb%20up" TargetMode="External" /><Relationship Id="rId250" Type="http://schemas.openxmlformats.org/officeDocument/2006/relationships/hyperlink" Target="http://www.craaq.qc.ca/oeb/default.aspx?ID=138#nb%20up" TargetMode="External" /><Relationship Id="rId251" Type="http://schemas.openxmlformats.org/officeDocument/2006/relationships/hyperlink" Target="http://www.craaq.qc.ca/oeb/default.aspx?ID=138#nb%20up" TargetMode="External" /><Relationship Id="rId252" Type="http://schemas.openxmlformats.org/officeDocument/2006/relationships/hyperlink" Target="http://www.craaq.qc.ca/oeb/default.aspx?ID=138#nb%20up" TargetMode="External" /><Relationship Id="rId253" Type="http://schemas.openxmlformats.org/officeDocument/2006/relationships/hyperlink" Target="http://www.craaq.qc.ca/oeb/default.aspx?ID=138#nb%20up" TargetMode="External" /><Relationship Id="rId254" Type="http://schemas.openxmlformats.org/officeDocument/2006/relationships/hyperlink" Target="http://www.craaq.qc.ca/oeb/default.aspx?ID=138#nb%20up" TargetMode="External" /><Relationship Id="rId255" Type="http://schemas.openxmlformats.org/officeDocument/2006/relationships/hyperlink" Target="http://www.craaq.qc.ca/oeb/default.aspx?ID=138#nb%20up" TargetMode="External" /><Relationship Id="rId256" Type="http://schemas.openxmlformats.org/officeDocument/2006/relationships/hyperlink" Target="http://www.craaq.qc.ca/oeb/default.aspx?ID=138#nb%20up" TargetMode="External" /><Relationship Id="rId257" Type="http://schemas.openxmlformats.org/officeDocument/2006/relationships/hyperlink" Target="http://www.craaq.qc.ca/oeb/default.aspx?ID=138#nb%20up" TargetMode="External" /><Relationship Id="rId258" Type="http://schemas.openxmlformats.org/officeDocument/2006/relationships/hyperlink" Target="http://www.craaq.qc.ca/oeb/default.aspx?ID=138#nb%20up" TargetMode="External" /><Relationship Id="rId259" Type="http://schemas.openxmlformats.org/officeDocument/2006/relationships/hyperlink" Target="http://www.craaq.qc.ca/oeb/default.aspx?ID=138#nb%20up" TargetMode="External" /><Relationship Id="rId260" Type="http://schemas.openxmlformats.org/officeDocument/2006/relationships/hyperlink" Target="http://www.craaq.qc.ca/oeb/default.aspx?ID=138#nb%20up" TargetMode="External" /><Relationship Id="rId261" Type="http://schemas.openxmlformats.org/officeDocument/2006/relationships/hyperlink" Target="http://www.craaq.qc.ca/oeb/default.aspx?ID=138#nb%20up" TargetMode="External" /><Relationship Id="rId262" Type="http://schemas.openxmlformats.org/officeDocument/2006/relationships/hyperlink" Target="http://www.craaq.qc.ca/oeb/default.aspx?ID=138#nb%20up" TargetMode="External" /><Relationship Id="rId263" Type="http://schemas.openxmlformats.org/officeDocument/2006/relationships/hyperlink" Target="http://www.craaq.qc.ca/oeb/default.aspx?ID=138#nb%20up" TargetMode="External" /><Relationship Id="rId264" Type="http://schemas.openxmlformats.org/officeDocument/2006/relationships/hyperlink" Target="http://www.craaq.qc.ca/oeb/default.aspx?ID=138#nb%20up" TargetMode="External" /><Relationship Id="rId265" Type="http://schemas.openxmlformats.org/officeDocument/2006/relationships/hyperlink" Target="http://www.craaq.qc.ca/oeb/default.aspx?ID=138#nb%20up" TargetMode="External" /><Relationship Id="rId266" Type="http://schemas.openxmlformats.org/officeDocument/2006/relationships/hyperlink" Target="http://www.craaq.qc.ca/oeb/default.aspx?ID=138#nb%20up" TargetMode="External" /><Relationship Id="rId267" Type="http://schemas.openxmlformats.org/officeDocument/2006/relationships/hyperlink" Target="http://www.craaq.qc.ca/oeb/default.aspx?ID=138#nb%20up" TargetMode="External" /><Relationship Id="rId268" Type="http://schemas.openxmlformats.org/officeDocument/2006/relationships/hyperlink" Target="http://www.craaq.qc.ca/oeb/default.aspx?ID=138#nb%20up" TargetMode="External" /><Relationship Id="rId269" Type="http://schemas.openxmlformats.org/officeDocument/2006/relationships/hyperlink" Target="http://www.craaq.qc.ca/oeb/default.aspx?ID=138#nb%20up" TargetMode="External" /><Relationship Id="rId270" Type="http://schemas.openxmlformats.org/officeDocument/2006/relationships/hyperlink" Target="http://www.craaq.qc.ca/oeb/default.aspx?ID=138#nb%20up" TargetMode="External" /><Relationship Id="rId271" Type="http://schemas.openxmlformats.org/officeDocument/2006/relationships/hyperlink" Target="http://www.craaq.qc.ca/oeb/default.aspx?ID=138#nb%20up" TargetMode="External" /><Relationship Id="rId272" Type="http://schemas.openxmlformats.org/officeDocument/2006/relationships/hyperlink" Target="http://www.craaq.qc.ca/oeb/default.aspx?ID=138#nb%20up" TargetMode="External" /><Relationship Id="rId273" Type="http://schemas.openxmlformats.org/officeDocument/2006/relationships/hyperlink" Target="http://www.craaq.qc.ca/oeb/default.aspx?ID=138#nb%20up" TargetMode="External" /><Relationship Id="rId274" Type="http://schemas.openxmlformats.org/officeDocument/2006/relationships/hyperlink" Target="http://www.craaq.qc.ca/oeb/default.aspx?ID=138#nb%20up" TargetMode="External" /><Relationship Id="rId275" Type="http://schemas.openxmlformats.org/officeDocument/2006/relationships/hyperlink" Target="http://www.craaq.qc.ca/oeb/default.aspx?ID=138#nb%20up" TargetMode="External" /><Relationship Id="rId276" Type="http://schemas.openxmlformats.org/officeDocument/2006/relationships/hyperlink" Target="http://www.craaq.qc.ca/oeb/default.aspx?ID=138#nb%20up" TargetMode="External" /><Relationship Id="rId277" Type="http://schemas.openxmlformats.org/officeDocument/2006/relationships/hyperlink" Target="http://www.craaq.qc.ca/oeb/default.aspx?ID=138#nb%20up" TargetMode="External" /><Relationship Id="rId278" Type="http://schemas.openxmlformats.org/officeDocument/2006/relationships/hyperlink" Target="http://www.craaq.qc.ca/oeb/default.aspx?ID=138#nb%20up" TargetMode="External" /><Relationship Id="rId279" Type="http://schemas.openxmlformats.org/officeDocument/2006/relationships/hyperlink" Target="http://www.craaq.qc.ca/oeb/default.aspx?ID=138#nb%20up" TargetMode="External" /><Relationship Id="rId280" Type="http://schemas.openxmlformats.org/officeDocument/2006/relationships/hyperlink" Target="http://www.craaq.qc.ca/oeb/default.aspx?ID=138#nb%20up" TargetMode="External" /><Relationship Id="rId281" Type="http://schemas.openxmlformats.org/officeDocument/2006/relationships/hyperlink" Target="http://www.craaq.qc.ca/oeb/default.aspx?ID=138#nb%20up" TargetMode="External" /><Relationship Id="rId282" Type="http://schemas.openxmlformats.org/officeDocument/2006/relationships/hyperlink" Target="http://www.craaq.qc.ca/oeb/default.aspx?ID=139#reussite" TargetMode="External" /><Relationship Id="rId283" Type="http://schemas.openxmlformats.org/officeDocument/2006/relationships/hyperlink" Target="http://www.craaq.qc.ca/oeb/default.aspx?ID=139#reussite" TargetMode="External" /><Relationship Id="rId284" Type="http://schemas.openxmlformats.org/officeDocument/2006/relationships/hyperlink" Target="http://www.craaq.qc.ca/oeb/default.aspx?ID=139#remplacement" TargetMode="External" /><Relationship Id="rId285" Type="http://schemas.openxmlformats.org/officeDocument/2006/relationships/hyperlink" Target="http://www.craaq.qc.ca/oeb/default.aspx?ID=139#remplacement" TargetMode="External" /><Relationship Id="rId286" Type="http://schemas.openxmlformats.org/officeDocument/2006/relationships/hyperlink" Target="http://www.craaq.qc.ca/oeb/default.aspx?ID=139#nb%20up" TargetMode="External" /><Relationship Id="rId287" Type="http://schemas.openxmlformats.org/officeDocument/2006/relationships/hyperlink" Target="http://www.craaq.qc.ca/oeb/default.aspx?ID=139#nb%20up" TargetMode="External" /><Relationship Id="rId288" Type="http://schemas.openxmlformats.org/officeDocument/2006/relationships/hyperlink" Target="http://www.craaq.qc.ca/oeb/default.aspx?ID=138#nb%20up" TargetMode="External" /><Relationship Id="rId289" Type="http://schemas.openxmlformats.org/officeDocument/2006/relationships/hyperlink" Target="http://www.craaq.qc.ca/oeb/default.aspx?ID=138#nb%20up" TargetMode="External" /><Relationship Id="rId290" Type="http://schemas.openxmlformats.org/officeDocument/2006/relationships/hyperlink" Target="http://www.craaq.qc.ca/oeb/default.aspx?ID=139#nb%20up" TargetMode="External" /><Relationship Id="rId291" Type="http://schemas.openxmlformats.org/officeDocument/2006/relationships/hyperlink" Target="http://www.craaq.qc.ca/oeb/default.aspx?ID=139#nb%20up" TargetMode="External" /><Relationship Id="rId292" Type="http://schemas.openxmlformats.org/officeDocument/2006/relationships/hyperlink" Target="http://www.craaq.qc.ca/oeb/default.aspx?ID=138#nb%20up" TargetMode="External" /><Relationship Id="rId293" Type="http://schemas.openxmlformats.org/officeDocument/2006/relationships/hyperlink" Target="http://www.craaq.qc.ca/oeb/default.aspx?ID=138#nb%20up" TargetMode="External" /><Relationship Id="rId294" Type="http://schemas.openxmlformats.org/officeDocument/2006/relationships/hyperlink" Target="http://www.craaq.qc.ca/oeb/default.aspx?ID=139#nb%20up" TargetMode="External" /><Relationship Id="rId295" Type="http://schemas.openxmlformats.org/officeDocument/2006/relationships/hyperlink" Target="http://www.craaq.qc.ca/oeb/default.aspx?ID=139#nb%20up" TargetMode="External" /><Relationship Id="rId296" Type="http://schemas.openxmlformats.org/officeDocument/2006/relationships/hyperlink" Target="http://www.craaq.qc.ca/oeb/default.aspx?ID=138#nb%20up" TargetMode="External" /><Relationship Id="rId297" Type="http://schemas.openxmlformats.org/officeDocument/2006/relationships/hyperlink" Target="http://www.craaq.qc.ca/oeb/default.aspx?ID=138#nb%20up" TargetMode="External" /><Relationship Id="rId298" Type="http://schemas.openxmlformats.org/officeDocument/2006/relationships/hyperlink" Target="http://www.craaq.qc.ca/oeb/default.aspx?ID=139#mortalite" TargetMode="External" /><Relationship Id="rId299" Type="http://schemas.openxmlformats.org/officeDocument/2006/relationships/hyperlink" Target="http://www.craaq.qc.ca/oeb/default.aspx?ID=139#mortalite" TargetMode="External" /><Relationship Id="rId300" Type="http://schemas.openxmlformats.org/officeDocument/2006/relationships/hyperlink" Target="http://www.craaq.qc.ca/oeb/default.aspx?ID=138#nb%20up" TargetMode="External" /><Relationship Id="rId301" Type="http://schemas.openxmlformats.org/officeDocument/2006/relationships/hyperlink" Target="http://www.craaq.qc.ca/oeb/default.aspx?ID=138#nb%20up" TargetMode="External" /><Relationship Id="rId302" Type="http://schemas.openxmlformats.org/officeDocument/2006/relationships/hyperlink" Target="http://www.craaq.qc.ca/oeb/default.aspx?ID=138#nb%20up" TargetMode="External" /><Relationship Id="rId303" Type="http://schemas.openxmlformats.org/officeDocument/2006/relationships/hyperlink" Target="http://www.craaq.qc.ca/oeb/default.aspx?ID=138#nb%20up" TargetMode="External" /><Relationship Id="rId304" Type="http://schemas.openxmlformats.org/officeDocument/2006/relationships/hyperlink" Target="http://www.craaq.qc.ca/oeb/default.aspx?ID=139#nb%20up" TargetMode="External" /><Relationship Id="rId305" Type="http://schemas.openxmlformats.org/officeDocument/2006/relationships/hyperlink" Target="http://www.craaq.qc.ca/oeb/default.aspx?ID=139#nb%20up" TargetMode="External" /><Relationship Id="rId306" Type="http://schemas.openxmlformats.org/officeDocument/2006/relationships/hyperlink" Target="http://www.craaq.qc.ca/oeb/default.aspx?ID=138#nb%20up" TargetMode="External" /><Relationship Id="rId307" Type="http://schemas.openxmlformats.org/officeDocument/2006/relationships/hyperlink" Target="http://www.craaq.qc.ca/oeb/default.aspx?ID=138#nb%20up" TargetMode="External" /><Relationship Id="rId308" Type="http://schemas.openxmlformats.org/officeDocument/2006/relationships/hyperlink" Target="http://www.craaq.qc.ca/oeb/default.aspx?ID=139#vendus" TargetMode="External" /><Relationship Id="rId309" Type="http://schemas.openxmlformats.org/officeDocument/2006/relationships/hyperlink" Target="http://www.craaq.qc.ca/oeb/default.aspx?ID=139#vendus" TargetMode="External" /><Relationship Id="rId310" Type="http://schemas.openxmlformats.org/officeDocument/2006/relationships/hyperlink" Target="http://www.craaq.qc.ca/oeb/default.aspx?ID=138#nb%20up" TargetMode="External" /><Relationship Id="rId311" Type="http://schemas.openxmlformats.org/officeDocument/2006/relationships/hyperlink" Target="http://www.craaq.qc.ca/oeb/default.aspx?ID=138#nb%20up" TargetMode="External" /><Relationship Id="rId312" Type="http://schemas.openxmlformats.org/officeDocument/2006/relationships/hyperlink" Target="http://www.craaq.qc.ca/oeb/default.aspx?ID=138#nb%20up" TargetMode="External" /><Relationship Id="rId313" Type="http://schemas.openxmlformats.org/officeDocument/2006/relationships/hyperlink" Target="http://www.craaq.qc.ca/oeb/default.aspx?ID=138#nb%20up" TargetMode="External" /><Relationship Id="rId314" Type="http://schemas.openxmlformats.org/officeDocument/2006/relationships/hyperlink" Target="http://www.craaq.qc.ca/oeb/default.aspx?ID=139#nb%20up" TargetMode="External" /><Relationship Id="rId315" Type="http://schemas.openxmlformats.org/officeDocument/2006/relationships/hyperlink" Target="http://www.craaq.qc.ca/oeb/default.aspx?ID=139#nb%20up" TargetMode="External" /><Relationship Id="rId316" Type="http://schemas.openxmlformats.org/officeDocument/2006/relationships/hyperlink" Target="http://www.craaq.qc.ca/oeb/default.aspx?ID=138#nb%20up" TargetMode="External" /><Relationship Id="rId317" Type="http://schemas.openxmlformats.org/officeDocument/2006/relationships/hyperlink" Target="http://www.craaq.qc.ca/oeb/default.aspx?ID=138#nb%20up" TargetMode="External" /><Relationship Id="rId318" Type="http://schemas.openxmlformats.org/officeDocument/2006/relationships/hyperlink" Target="http://www.craaq.qc.ca/oeb/default.aspx?ID=139#periode" TargetMode="External" /><Relationship Id="rId319" Type="http://schemas.openxmlformats.org/officeDocument/2006/relationships/hyperlink" Target="http://www.craaq.qc.ca/oeb/default.aspx?ID=139#periode" TargetMode="External" /><Relationship Id="rId320" Type="http://schemas.openxmlformats.org/officeDocument/2006/relationships/hyperlink" Target="http://www.craaq.qc.ca/oeb/default.aspx?ID=138#nb%20up" TargetMode="External" /><Relationship Id="rId321" Type="http://schemas.openxmlformats.org/officeDocument/2006/relationships/hyperlink" Target="http://www.craaq.qc.ca/oeb/default.aspx?ID=138#nb%20up" TargetMode="External" /><Relationship Id="rId322" Type="http://schemas.openxmlformats.org/officeDocument/2006/relationships/hyperlink" Target="http://www.craaq.qc.ca/oeb/default.aspx?ID=138#nb%20up" TargetMode="External" /><Relationship Id="rId323" Type="http://schemas.openxmlformats.org/officeDocument/2006/relationships/hyperlink" Target="http://www.craaq.qc.ca/oeb/default.aspx?ID=138#nb%20up" TargetMode="External" /><Relationship Id="rId324" Type="http://schemas.openxmlformats.org/officeDocument/2006/relationships/hyperlink" Target="http://www.craaq.qc.ca/oeb/default.aspx?ID=139#nb%20up" TargetMode="External" /><Relationship Id="rId325" Type="http://schemas.openxmlformats.org/officeDocument/2006/relationships/hyperlink" Target="http://www.craaq.qc.ca/oeb/default.aspx?ID=139#nb%20up" TargetMode="External" /><Relationship Id="rId326" Type="http://schemas.openxmlformats.org/officeDocument/2006/relationships/hyperlink" Target="http://www.craaq.qc.ca/oeb/default.aspx?ID=138#nb%20up" TargetMode="External" /><Relationship Id="rId327" Type="http://schemas.openxmlformats.org/officeDocument/2006/relationships/hyperlink" Target="http://www.craaq.qc.ca/oeb/default.aspx?ID=138#nb%20up" TargetMode="External" /><Relationship Id="rId328" Type="http://schemas.openxmlformats.org/officeDocument/2006/relationships/hyperlink" Target="http://www.craaq.qc.ca/oeb/default.aspx?ID=139#gestation" TargetMode="External" /><Relationship Id="rId329" Type="http://schemas.openxmlformats.org/officeDocument/2006/relationships/hyperlink" Target="http://www.craaq.qc.ca/oeb/default.aspx?ID=139#gestation" TargetMode="External" /><Relationship Id="rId330" Type="http://schemas.openxmlformats.org/officeDocument/2006/relationships/hyperlink" Target="http://www.craaq.qc.ca/oeb/default.aspx?ID=138#nb%20up" TargetMode="External" /><Relationship Id="rId331" Type="http://schemas.openxmlformats.org/officeDocument/2006/relationships/hyperlink" Target="http://www.craaq.qc.ca/oeb/default.aspx?ID=138#nb%20up" TargetMode="External" /><Relationship Id="rId332" Type="http://schemas.openxmlformats.org/officeDocument/2006/relationships/hyperlink" Target="http://www.craaq.qc.ca/oeb/default.aspx?ID=138#nb%20up" TargetMode="External" /><Relationship Id="rId333" Type="http://schemas.openxmlformats.org/officeDocument/2006/relationships/hyperlink" Target="http://www.craaq.qc.ca/oeb/default.aspx?ID=138#nb%20up" TargetMode="External" /><Relationship Id="rId334" Type="http://schemas.openxmlformats.org/officeDocument/2006/relationships/hyperlink" Target="http://www.craaq.qc.ca/oeb/default.aspx?ID=139#nb%20up" TargetMode="External" /><Relationship Id="rId335" Type="http://schemas.openxmlformats.org/officeDocument/2006/relationships/hyperlink" Target="http://www.craaq.qc.ca/oeb/default.aspx?ID=139#nb%20up" TargetMode="External" /><Relationship Id="rId336" Type="http://schemas.openxmlformats.org/officeDocument/2006/relationships/hyperlink" Target="http://www.craaq.qc.ca/oeb/default.aspx?ID=138#nb%20up" TargetMode="External" /><Relationship Id="rId337" Type="http://schemas.openxmlformats.org/officeDocument/2006/relationships/hyperlink" Target="http://www.craaq.qc.ca/oeb/default.aspx?ID=138#nb%20up" TargetMode="External" /><Relationship Id="rId338" Type="http://schemas.openxmlformats.org/officeDocument/2006/relationships/hyperlink" Target="http://www.craaq.qc.ca/oeb/default.aspx?ID=139#sevrage" TargetMode="External" /><Relationship Id="rId339" Type="http://schemas.openxmlformats.org/officeDocument/2006/relationships/hyperlink" Target="http://www.craaq.qc.ca/oeb/default.aspx?ID=139#sevrage" TargetMode="External" /><Relationship Id="rId340" Type="http://schemas.openxmlformats.org/officeDocument/2006/relationships/hyperlink" Target="http://www.craaq.qc.ca/oeb/default.aspx?ID=138#nb%20up" TargetMode="External" /><Relationship Id="rId341" Type="http://schemas.openxmlformats.org/officeDocument/2006/relationships/hyperlink" Target="http://www.craaq.qc.ca/oeb/default.aspx?ID=138#nb%20up" TargetMode="External" /><Relationship Id="rId342" Type="http://schemas.openxmlformats.org/officeDocument/2006/relationships/hyperlink" Target="http://www.craaq.qc.ca/oeb/default.aspx?ID=138#nb%20up" TargetMode="External" /><Relationship Id="rId343" Type="http://schemas.openxmlformats.org/officeDocument/2006/relationships/hyperlink" Target="http://www.craaq.qc.ca/oeb/default.aspx?ID=138#nb%20up" TargetMode="External" /><Relationship Id="rId344" Type="http://schemas.openxmlformats.org/officeDocument/2006/relationships/hyperlink" Target="http://www.craaq.qc.ca/oeb/default.aspx?ID=139#nb%20up" TargetMode="External" /><Relationship Id="rId345" Type="http://schemas.openxmlformats.org/officeDocument/2006/relationships/hyperlink" Target="http://www.craaq.qc.ca/oeb/default.aspx?ID=139#nb%20up" TargetMode="External" /><Relationship Id="rId346" Type="http://schemas.openxmlformats.org/officeDocument/2006/relationships/hyperlink" Target="http://www.craaq.qc.ca/oeb/default.aspx?ID=138#nb%20up" TargetMode="External" /><Relationship Id="rId347" Type="http://schemas.openxmlformats.org/officeDocument/2006/relationships/hyperlink" Target="http://www.craaq.qc.ca/oeb/default.aspx?ID=138#nb%20up" TargetMode="External" /><Relationship Id="rId348" Type="http://schemas.openxmlformats.org/officeDocument/2006/relationships/hyperlink" Target="http://www.craaq.qc.ca/oeb/default.aspx?ID=139#maturite" TargetMode="External" /><Relationship Id="rId349" Type="http://schemas.openxmlformats.org/officeDocument/2006/relationships/hyperlink" Target="http://www.craaq.qc.ca/oeb/default.aspx?ID=139#maturite" TargetMode="External" /><Relationship Id="rId350" Type="http://schemas.openxmlformats.org/officeDocument/2006/relationships/hyperlink" Target="http://www.craaq.qc.ca/oeb/default.aspx?ID=138#nb%20up" TargetMode="External" /><Relationship Id="rId351" Type="http://schemas.openxmlformats.org/officeDocument/2006/relationships/hyperlink" Target="http://www.craaq.qc.ca/oeb/default.aspx?ID=138#nb%20up" TargetMode="External" /><Relationship Id="rId352" Type="http://schemas.openxmlformats.org/officeDocument/2006/relationships/hyperlink" Target="http://www.craaq.qc.ca/oeb/default.aspx?ID=138#nb%20up" TargetMode="External" /><Relationship Id="rId353" Type="http://schemas.openxmlformats.org/officeDocument/2006/relationships/hyperlink" Target="http://www.craaq.qc.ca/oeb/default.aspx?ID=138#nb%20up" TargetMode="External" /><Relationship Id="rId354" Type="http://schemas.openxmlformats.org/officeDocument/2006/relationships/hyperlink" Target="http://www.craaq.qc.ca/oeb/default.aspx?ID=139#nb%20up" TargetMode="External" /><Relationship Id="rId355" Type="http://schemas.openxmlformats.org/officeDocument/2006/relationships/hyperlink" Target="http://www.craaq.qc.ca/oeb/default.aspx?ID=139#nb%20up" TargetMode="External" /><Relationship Id="rId356" Type="http://schemas.openxmlformats.org/officeDocument/2006/relationships/hyperlink" Target="http://www.craaq.qc.ca/oeb/default.aspx?ID=138#nb%20up" TargetMode="External" /><Relationship Id="rId357" Type="http://schemas.openxmlformats.org/officeDocument/2006/relationships/hyperlink" Target="http://www.craaq.qc.ca/oeb/default.aspx?ID=138#nb%20up" TargetMode="External" /><Relationship Id="rId358" Type="http://schemas.openxmlformats.org/officeDocument/2006/relationships/hyperlink" Target="http://www.craaq.qc.ca/oeb/default.aspx?ID=139#poids%20debut" TargetMode="External" /><Relationship Id="rId359" Type="http://schemas.openxmlformats.org/officeDocument/2006/relationships/hyperlink" Target="http://www.craaq.qc.ca/oeb/default.aspx?ID=139#poids%20debut" TargetMode="External" /><Relationship Id="rId360" Type="http://schemas.openxmlformats.org/officeDocument/2006/relationships/hyperlink" Target="http://www.craaq.qc.ca/oeb/default.aspx?ID=138#nb%20up" TargetMode="External" /><Relationship Id="rId361" Type="http://schemas.openxmlformats.org/officeDocument/2006/relationships/hyperlink" Target="http://www.craaq.qc.ca/oeb/default.aspx?ID=138#nb%20up" TargetMode="External" /><Relationship Id="rId362" Type="http://schemas.openxmlformats.org/officeDocument/2006/relationships/hyperlink" Target="http://www.craaq.qc.ca/oeb/default.aspx?ID=138#nb%20up" TargetMode="External" /><Relationship Id="rId363" Type="http://schemas.openxmlformats.org/officeDocument/2006/relationships/hyperlink" Target="http://www.craaq.qc.ca/oeb/default.aspx?ID=138#nb%20up" TargetMode="External" /><Relationship Id="rId364" Type="http://schemas.openxmlformats.org/officeDocument/2006/relationships/hyperlink" Target="http://www.craaq.qc.ca/oeb/default.aspx?ID=139#nb%20up" TargetMode="External" /><Relationship Id="rId365" Type="http://schemas.openxmlformats.org/officeDocument/2006/relationships/hyperlink" Target="http://www.craaq.qc.ca/oeb/default.aspx?ID=139#nb%20up" TargetMode="External" /><Relationship Id="rId366" Type="http://schemas.openxmlformats.org/officeDocument/2006/relationships/hyperlink" Target="http://www.craaq.qc.ca/oeb/default.aspx?ID=138#nb%20up" TargetMode="External" /><Relationship Id="rId367" Type="http://schemas.openxmlformats.org/officeDocument/2006/relationships/hyperlink" Target="http://www.craaq.qc.ca/oeb/default.aspx?ID=138#nb%20up" TargetMode="External" /><Relationship Id="rId368" Type="http://schemas.openxmlformats.org/officeDocument/2006/relationships/hyperlink" Target="http://www.craaq.qc.ca/oeb/default.aspx?ID=139#poids%20vente" TargetMode="External" /><Relationship Id="rId369" Type="http://schemas.openxmlformats.org/officeDocument/2006/relationships/hyperlink" Target="http://www.craaq.qc.ca/oeb/default.aspx?ID=139#poids%20vente" TargetMode="External" /><Relationship Id="rId370" Type="http://schemas.openxmlformats.org/officeDocument/2006/relationships/hyperlink" Target="http://www.craaq.qc.ca/oeb/default.aspx?ID=138#nb%20up" TargetMode="External" /><Relationship Id="rId371" Type="http://schemas.openxmlformats.org/officeDocument/2006/relationships/hyperlink" Target="http://www.craaq.qc.ca/oeb/default.aspx?ID=138#nb%20up" TargetMode="External" /><Relationship Id="rId372" Type="http://schemas.openxmlformats.org/officeDocument/2006/relationships/hyperlink" Target="http://www.craaq.qc.ca/oeb/default.aspx?ID=138#nb%20up" TargetMode="External" /><Relationship Id="rId373" Type="http://schemas.openxmlformats.org/officeDocument/2006/relationships/hyperlink" Target="http://www.craaq.qc.ca/oeb/default.aspx?ID=138#nb%20up" TargetMode="External" /><Relationship Id="rId374" Type="http://schemas.openxmlformats.org/officeDocument/2006/relationships/hyperlink" Target="http://www.craaq.qc.ca/oeb/default.aspx?ID=139#nb%20up" TargetMode="External" /><Relationship Id="rId375" Type="http://schemas.openxmlformats.org/officeDocument/2006/relationships/hyperlink" Target="http://www.craaq.qc.ca/oeb/default.aspx?ID=139#nb%20up" TargetMode="External" /><Relationship Id="rId376" Type="http://schemas.openxmlformats.org/officeDocument/2006/relationships/hyperlink" Target="http://www.craaq.qc.ca/oeb/default.aspx?ID=138#nb%20up" TargetMode="External" /><Relationship Id="rId377" Type="http://schemas.openxmlformats.org/officeDocument/2006/relationships/hyperlink" Target="http://www.craaq.qc.ca/oeb/default.aspx?ID=138#nb%20up" TargetMode="External" /><Relationship Id="rId378" Type="http://schemas.openxmlformats.org/officeDocument/2006/relationships/hyperlink" Target="http://www.craaq.qc.ca/oeb/default.aspx?ID=139#carcasse" TargetMode="External" /><Relationship Id="rId379" Type="http://schemas.openxmlformats.org/officeDocument/2006/relationships/hyperlink" Target="http://www.craaq.qc.ca/oeb/default.aspx?ID=139#carcasse" TargetMode="External" /><Relationship Id="rId380" Type="http://schemas.openxmlformats.org/officeDocument/2006/relationships/hyperlink" Target="http://www.craaq.qc.ca/oeb/default.aspx?ID=138#nb%20up" TargetMode="External" /><Relationship Id="rId381" Type="http://schemas.openxmlformats.org/officeDocument/2006/relationships/hyperlink" Target="http://www.craaq.qc.ca/oeb/default.aspx?ID=138#nb%20up" TargetMode="External" /><Relationship Id="rId382" Type="http://schemas.openxmlformats.org/officeDocument/2006/relationships/hyperlink" Target="http://www.craaq.qc.ca/oeb/default.aspx?ID=138#nb%20up" TargetMode="External" /><Relationship Id="rId383" Type="http://schemas.openxmlformats.org/officeDocument/2006/relationships/hyperlink" Target="http://www.craaq.qc.ca/oeb/default.aspx?ID=138#nb%20up" TargetMode="External" /><Relationship Id="rId384" Type="http://schemas.openxmlformats.org/officeDocument/2006/relationships/hyperlink" Target="http://www.craaq.qc.ca/oeb/default.aspx?ID=139#nb%20up" TargetMode="External" /><Relationship Id="rId385" Type="http://schemas.openxmlformats.org/officeDocument/2006/relationships/hyperlink" Target="http://www.craaq.qc.ca/oeb/default.aspx?ID=139#nb%20up" TargetMode="External" /><Relationship Id="rId386" Type="http://schemas.openxmlformats.org/officeDocument/2006/relationships/hyperlink" Target="http://www.craaq.qc.ca/oeb/default.aspx?ID=138#nb%20up" TargetMode="External" /><Relationship Id="rId387" Type="http://schemas.openxmlformats.org/officeDocument/2006/relationships/hyperlink" Target="http://www.craaq.qc.ca/oeb/default.aspx?ID=138#nb%20up" TargetMode="External" /><Relationship Id="rId388" Type="http://schemas.openxmlformats.org/officeDocument/2006/relationships/hyperlink" Target="http://www.craaq.qc.ca/oeb/default.aspx?ID=139#prix" TargetMode="External" /><Relationship Id="rId389" Type="http://schemas.openxmlformats.org/officeDocument/2006/relationships/hyperlink" Target="http://www.craaq.qc.ca/oeb/default.aspx?ID=139#prix" TargetMode="External" /><Relationship Id="rId390" Type="http://schemas.openxmlformats.org/officeDocument/2006/relationships/hyperlink" Target="http://www.craaq.qc.ca/oeb/default.aspx?ID=138#nb%20up" TargetMode="External" /><Relationship Id="rId391" Type="http://schemas.openxmlformats.org/officeDocument/2006/relationships/hyperlink" Target="http://www.craaq.qc.ca/oeb/default.aspx?ID=138#nb%20up" TargetMode="External" /><Relationship Id="rId392" Type="http://schemas.openxmlformats.org/officeDocument/2006/relationships/hyperlink" Target="http://www.craaq.qc.ca/oeb/default.aspx?ID=138#nb%20up" TargetMode="External" /><Relationship Id="rId393" Type="http://schemas.openxmlformats.org/officeDocument/2006/relationships/hyperlink" Target="http://www.craaq.qc.ca/oeb/default.aspx?ID=138#nb%20up" TargetMode="External" /><Relationship Id="rId394" Type="http://schemas.openxmlformats.org/officeDocument/2006/relationships/hyperlink" Target="http://www.craaq.qc.ca/oeb/default.aspx?ID=138#nb%20up" TargetMode="External" /><Relationship Id="rId395" Type="http://schemas.openxmlformats.org/officeDocument/2006/relationships/hyperlink" Target="http://www.craaq.qc.ca/oeb/default.aspx?ID=138#nb%20up" TargetMode="External" /><Relationship Id="rId396" Type="http://schemas.openxmlformats.org/officeDocument/2006/relationships/hyperlink" Target="http://www.craaq.qc.ca/oeb/default.aspx?ID=139#nb%20up" TargetMode="External" /><Relationship Id="rId397" Type="http://schemas.openxmlformats.org/officeDocument/2006/relationships/hyperlink" Target="http://www.craaq.qc.ca/oeb/default.aspx?ID=139#nb%20up" TargetMode="External" /><Relationship Id="rId398" Type="http://schemas.openxmlformats.org/officeDocument/2006/relationships/hyperlink" Target="http://www.craaq.qc.ca/oeb/default.aspx?ID=138#nb%20up" TargetMode="External" /><Relationship Id="rId399" Type="http://schemas.openxmlformats.org/officeDocument/2006/relationships/hyperlink" Target="http://www.craaq.qc.ca/oeb/default.aspx?ID=138#nb%20up" TargetMode="External" /><Relationship Id="rId400" Type="http://schemas.openxmlformats.org/officeDocument/2006/relationships/hyperlink" Target="http://www.craaq.qc.ca/oeb/default.aspx?ID=139#conversion" TargetMode="External" /><Relationship Id="rId401" Type="http://schemas.openxmlformats.org/officeDocument/2006/relationships/hyperlink" Target="http://www.craaq.qc.ca/oeb/default.aspx?ID=139#conversion" TargetMode="External" /><Relationship Id="rId402" Type="http://schemas.openxmlformats.org/officeDocument/2006/relationships/hyperlink" Target="http://www.craaq.qc.ca/oeb/default.aspx?ID=138#nb%20up" TargetMode="External" /><Relationship Id="rId403" Type="http://schemas.openxmlformats.org/officeDocument/2006/relationships/hyperlink" Target="http://www.craaq.qc.ca/oeb/default.aspx?ID=138#nb%20up" TargetMode="External" /><Relationship Id="rId404" Type="http://schemas.openxmlformats.org/officeDocument/2006/relationships/hyperlink" Target="http://www.craaq.qc.ca/oeb/default.aspx?ID=138#nb%20up" TargetMode="External" /><Relationship Id="rId405" Type="http://schemas.openxmlformats.org/officeDocument/2006/relationships/hyperlink" Target="http://www.craaq.qc.ca/oeb/default.aspx?ID=138#nb%20up" TargetMode="External" /><Relationship Id="rId406" Type="http://schemas.openxmlformats.org/officeDocument/2006/relationships/hyperlink" Target="http://www.craaq.qc.ca/oeb/default.aspx?ID=138#nb%20up" TargetMode="External" /><Relationship Id="rId407" Type="http://schemas.openxmlformats.org/officeDocument/2006/relationships/hyperlink" Target="http://www.craaq.qc.ca/oeb/default.aspx?ID=138#nb%20up" TargetMode="External" /><Relationship Id="rId408" Type="http://schemas.openxmlformats.org/officeDocument/2006/relationships/hyperlink" Target="http://www.craaq.qc.ca/oeb/default.aspx?ID=139#nb%20up" TargetMode="External" /><Relationship Id="rId409" Type="http://schemas.openxmlformats.org/officeDocument/2006/relationships/hyperlink" Target="http://www.craaq.qc.ca/oeb/default.aspx?ID=139#nb%20up" TargetMode="External" /><Relationship Id="rId410" Type="http://schemas.openxmlformats.org/officeDocument/2006/relationships/hyperlink" Target="http://www.craaq.qc.ca/oeb/default.aspx?ID=138#nb%20up" TargetMode="External" /><Relationship Id="rId411" Type="http://schemas.openxmlformats.org/officeDocument/2006/relationships/hyperlink" Target="http://www.craaq.qc.ca/oeb/default.aspx?ID=138#nb%20up" TargetMode="External" /><Relationship Id="rId412" Type="http://schemas.openxmlformats.org/officeDocument/2006/relationships/hyperlink" Target="http://www.craaq.qc.ca/oeb/default.aspx?ID=139#gain" TargetMode="External" /><Relationship Id="rId413" Type="http://schemas.openxmlformats.org/officeDocument/2006/relationships/hyperlink" Target="http://www.craaq.qc.ca/oeb/default.aspx?ID=139#gain" TargetMode="External" /><Relationship Id="rId414" Type="http://schemas.openxmlformats.org/officeDocument/2006/relationships/hyperlink" Target="http://www.craaq.qc.ca/oeb/default.aspx?ID=138#nb%20up" TargetMode="External" /><Relationship Id="rId415" Type="http://schemas.openxmlformats.org/officeDocument/2006/relationships/hyperlink" Target="http://www.craaq.qc.ca/oeb/default.aspx?ID=138#nb%20up" TargetMode="External" /><Relationship Id="rId416" Type="http://schemas.openxmlformats.org/officeDocument/2006/relationships/hyperlink" Target="http://www.craaq.qc.ca/oeb/default.aspx?ID=138#nb%20up" TargetMode="External" /><Relationship Id="rId417" Type="http://schemas.openxmlformats.org/officeDocument/2006/relationships/hyperlink" Target="http://www.craaq.qc.ca/oeb/default.aspx?ID=138#nb%20up" TargetMode="External" /><Relationship Id="rId418" Type="http://schemas.openxmlformats.org/officeDocument/2006/relationships/hyperlink" Target="http://www.craaq.qc.ca/oeb/default.aspx?ID=138#nb%20up" TargetMode="External" /><Relationship Id="rId419" Type="http://schemas.openxmlformats.org/officeDocument/2006/relationships/hyperlink" Target="http://www.craaq.qc.ca/oeb/default.aspx?ID=138#nb%20up" TargetMode="External" /><Relationship Id="rId420" Type="http://schemas.openxmlformats.org/officeDocument/2006/relationships/hyperlink" Target="http://www.craaq.qc.ca/oeb/default.aspx?ID=139#nb%20up" TargetMode="External" /><Relationship Id="rId421" Type="http://schemas.openxmlformats.org/officeDocument/2006/relationships/hyperlink" Target="http://www.craaq.qc.ca/oeb/default.aspx?ID=139#nb%20up" TargetMode="External" /><Relationship Id="rId422" Type="http://schemas.openxmlformats.org/officeDocument/2006/relationships/hyperlink" Target="http://www.craaq.qc.ca/oeb/default.aspx?ID=138#nb%20up" TargetMode="External" /><Relationship Id="rId423" Type="http://schemas.openxmlformats.org/officeDocument/2006/relationships/hyperlink" Target="http://www.craaq.qc.ca/oeb/default.aspx?ID=138#nb%20up" TargetMode="External" /><Relationship Id="rId424" Type="http://schemas.openxmlformats.org/officeDocument/2006/relationships/hyperlink" Target="http://www.craaq.qc.ca/oeb/default.aspx?ID=139#culture" TargetMode="External" /><Relationship Id="rId425" Type="http://schemas.openxmlformats.org/officeDocument/2006/relationships/hyperlink" Target="http://www.craaq.qc.ca/oeb/default.aspx?ID=139#culture" TargetMode="External" /><Relationship Id="rId426" Type="http://schemas.openxmlformats.org/officeDocument/2006/relationships/hyperlink" Target="http://www.craaq.qc.ca/oeb/default.aspx?ID=138#nb%20up" TargetMode="External" /><Relationship Id="rId427" Type="http://schemas.openxmlformats.org/officeDocument/2006/relationships/hyperlink" Target="http://www.craaq.qc.ca/oeb/default.aspx?ID=138#nb%20up" TargetMode="External" /><Relationship Id="rId428" Type="http://schemas.openxmlformats.org/officeDocument/2006/relationships/hyperlink" Target="http://www.craaq.qc.ca/oeb/default.aspx?ID=138#nb%20up" TargetMode="External" /><Relationship Id="rId429" Type="http://schemas.openxmlformats.org/officeDocument/2006/relationships/hyperlink" Target="http://www.craaq.qc.ca/oeb/default.aspx?ID=138#nb%20up" TargetMode="External" /><Relationship Id="rId430" Type="http://schemas.openxmlformats.org/officeDocument/2006/relationships/hyperlink" Target="http://www.craaq.qc.ca/oeb/default.aspx?ID=138#nb%20up" TargetMode="External" /><Relationship Id="rId431" Type="http://schemas.openxmlformats.org/officeDocument/2006/relationships/hyperlink" Target="http://www.craaq.qc.ca/oeb/default.aspx?ID=138#nb%20up" TargetMode="External" /><Relationship Id="rId432" Type="http://schemas.openxmlformats.org/officeDocument/2006/relationships/hyperlink" Target="http://www.craaq.qc.ca/oeb/default.aspx?ID=139#nb%20up" TargetMode="External" /><Relationship Id="rId433" Type="http://schemas.openxmlformats.org/officeDocument/2006/relationships/hyperlink" Target="http://www.craaq.qc.ca/oeb/default.aspx?ID=139#nb%20up" TargetMode="External" /><Relationship Id="rId434" Type="http://schemas.openxmlformats.org/officeDocument/2006/relationships/hyperlink" Target="http://www.craaq.qc.ca/oeb/default.aspx?ID=138#nb%20up" TargetMode="External" /><Relationship Id="rId435" Type="http://schemas.openxmlformats.org/officeDocument/2006/relationships/hyperlink" Target="http://www.craaq.qc.ca/oeb/default.aspx?ID=138#nb%20up" TargetMode="External" /><Relationship Id="rId436" Type="http://schemas.openxmlformats.org/officeDocument/2006/relationships/hyperlink" Target="http://www.craaq.qc.ca/oeb/default.aspx?ID=139#boise" TargetMode="External" /><Relationship Id="rId437" Type="http://schemas.openxmlformats.org/officeDocument/2006/relationships/hyperlink" Target="http://www.craaq.qc.ca/oeb/default.aspx?ID=139#boise" TargetMode="External" /><Relationship Id="rId438" Type="http://schemas.openxmlformats.org/officeDocument/2006/relationships/hyperlink" Target="http://www.craaq.qc.ca/oeb/default.aspx?ID=138#nb%20up" TargetMode="External" /><Relationship Id="rId439" Type="http://schemas.openxmlformats.org/officeDocument/2006/relationships/hyperlink" Target="http://www.craaq.qc.ca/oeb/default.aspx?ID=138#nb%20up" TargetMode="External" /><Relationship Id="rId440" Type="http://schemas.openxmlformats.org/officeDocument/2006/relationships/hyperlink" Target="http://www.craaq.qc.ca/oeb/default.aspx?ID=138#nb%20up" TargetMode="External" /><Relationship Id="rId441" Type="http://schemas.openxmlformats.org/officeDocument/2006/relationships/hyperlink" Target="http://www.craaq.qc.ca/oeb/default.aspx?ID=138#nb%20up" TargetMode="External" /><Relationship Id="rId442" Type="http://schemas.openxmlformats.org/officeDocument/2006/relationships/hyperlink" Target="http://www.craaq.qc.ca/oeb/default.aspx?ID=138#nb%20up" TargetMode="External" /><Relationship Id="rId443" Type="http://schemas.openxmlformats.org/officeDocument/2006/relationships/hyperlink" Target="http://www.craaq.qc.ca/oeb/default.aspx?ID=138#nb%20up" TargetMode="External" /><Relationship Id="rId444" Type="http://schemas.openxmlformats.org/officeDocument/2006/relationships/hyperlink" Target="http://www.craaq.qc.ca/oeb/default.aspx?ID=139#nb%20up" TargetMode="External" /><Relationship Id="rId445" Type="http://schemas.openxmlformats.org/officeDocument/2006/relationships/hyperlink" Target="http://www.craaq.qc.ca/oeb/default.aspx?ID=139#nb%20up" TargetMode="External" /><Relationship Id="rId446" Type="http://schemas.openxmlformats.org/officeDocument/2006/relationships/hyperlink" Target="http://www.craaq.qc.ca/oeb/default.aspx?ID=138#nb%20up" TargetMode="External" /><Relationship Id="rId447" Type="http://schemas.openxmlformats.org/officeDocument/2006/relationships/hyperlink" Target="http://www.craaq.qc.ca/oeb/default.aspx?ID=138#nb%20up" TargetMode="External" /><Relationship Id="rId448" Type="http://schemas.openxmlformats.org/officeDocument/2006/relationships/hyperlink" Target="http://www.craaq.qc.ca/oeb/default.aspx?ID=139#taux" TargetMode="External" /><Relationship Id="rId449" Type="http://schemas.openxmlformats.org/officeDocument/2006/relationships/hyperlink" Target="http://www.craaq.qc.ca/oeb/default.aspx?ID=139#taux" TargetMode="External" /><Relationship Id="rId450" Type="http://schemas.openxmlformats.org/officeDocument/2006/relationships/hyperlink" Target="http://www.craaq.qc.ca/oeb/default.aspx?ID=138#nb%20up" TargetMode="External" /><Relationship Id="rId451" Type="http://schemas.openxmlformats.org/officeDocument/2006/relationships/hyperlink" Target="http://www.craaq.qc.ca/oeb/default.aspx?ID=138#nb%20up" TargetMode="External" /><Relationship Id="rId452" Type="http://schemas.openxmlformats.org/officeDocument/2006/relationships/hyperlink" Target="http://www.craaq.qc.ca/oeb/default.aspx?ID=138#nb%20up" TargetMode="External" /><Relationship Id="rId453" Type="http://schemas.openxmlformats.org/officeDocument/2006/relationships/hyperlink" Target="http://www.craaq.qc.ca/oeb/default.aspx?ID=138#nb%20up" TargetMode="External" /><Relationship Id="rId454" Type="http://schemas.openxmlformats.org/officeDocument/2006/relationships/hyperlink" Target="http://www.craaq.qc.ca/oeb/default.aspx?ID=138#nb%20up" TargetMode="External" /><Relationship Id="rId455" Type="http://schemas.openxmlformats.org/officeDocument/2006/relationships/hyperlink" Target="http://www.craaq.qc.ca/oeb/default.aspx?ID=138#nb%20up" TargetMode="External" /><Relationship Id="rId456" Type="http://schemas.openxmlformats.org/officeDocument/2006/relationships/hyperlink" Target="http://www.craaq.qc.ca/oeb/default.aspx?ID=139#nb%20up" TargetMode="External" /><Relationship Id="rId457" Type="http://schemas.openxmlformats.org/officeDocument/2006/relationships/hyperlink" Target="http://www.craaq.qc.ca/oeb/default.aspx?ID=139#nb%20up" TargetMode="External" /><Relationship Id="rId458" Type="http://schemas.openxmlformats.org/officeDocument/2006/relationships/hyperlink" Target="http://www.craaq.qc.ca/oeb/default.aspx?ID=138#nb%20up" TargetMode="External" /><Relationship Id="rId459" Type="http://schemas.openxmlformats.org/officeDocument/2006/relationships/hyperlink" Target="http://www.craaq.qc.ca/oeb/default.aspx?ID=138#nb%20up" TargetMode="External" /><Relationship Id="rId460" Type="http://schemas.openxmlformats.org/officeDocument/2006/relationships/hyperlink" Target="http://www.craaq.qc.ca/oeb/default.aspx?ID=139#sommaire" TargetMode="External" /><Relationship Id="rId461" Type="http://schemas.openxmlformats.org/officeDocument/2006/relationships/hyperlink" Target="http://www.craaq.qc.ca/oeb/default.aspx?ID=139#sommaire" TargetMode="External" /><Relationship Id="rId462" Type="http://schemas.openxmlformats.org/officeDocument/2006/relationships/hyperlink" Target="http://www.craaq.qc.ca/oeb/default.aspx?ID=138#nb%20up" TargetMode="External" /><Relationship Id="rId463" Type="http://schemas.openxmlformats.org/officeDocument/2006/relationships/hyperlink" Target="http://www.craaq.qc.ca/oeb/default.aspx?ID=138#nb%20up" TargetMode="External" /><Relationship Id="rId464" Type="http://schemas.openxmlformats.org/officeDocument/2006/relationships/hyperlink" Target="http://www.craaq.qc.ca/oeb/default.aspx?ID=139#remplacement" TargetMode="External" /><Relationship Id="rId465" Type="http://schemas.openxmlformats.org/officeDocument/2006/relationships/hyperlink" Target="http://www.craaq.qc.ca/oeb/default.aspx?ID=139#remplacement" TargetMode="External" /><Relationship Id="rId466" Type="http://schemas.openxmlformats.org/officeDocument/2006/relationships/hyperlink" Target="http://www.craaq.qc.ca/oeb/default.aspx?ID=119#autres" TargetMode="External" /><Relationship Id="rId467" Type="http://schemas.openxmlformats.org/officeDocument/2006/relationships/hyperlink" Target="http://www.craaq.qc.ca/oeb/default.aspx?ID=119#autres" TargetMode="External" /><Relationship Id="rId468" Type="http://schemas.openxmlformats.org/officeDocument/2006/relationships/hyperlink" Target="http://www.craaq.qc.ca/oeb/default.aspx?ID=139#lait" TargetMode="External" /><Relationship Id="rId469" Type="http://schemas.openxmlformats.org/officeDocument/2006/relationships/hyperlink" Target="http://www.craaq.qc.ca/oeb/default.aspx?ID=139#lait" TargetMode="External" /><Relationship Id="rId470" Type="http://schemas.openxmlformats.org/officeDocument/2006/relationships/hyperlink" Target="http://www.craaq.qc.ca/oeb/default.aspx?ID=138#densite" TargetMode="External" /><Relationship Id="rId471" Type="http://schemas.openxmlformats.org/officeDocument/2006/relationships/hyperlink" Target="http://www.craaq.qc.ca/oeb/default.aspx?ID=138#densite" TargetMode="External" /><Relationship Id="rId472" Type="http://schemas.openxmlformats.org/officeDocument/2006/relationships/hyperlink" Target="http://www.craaq.qc.ca/oeb/default.aspx?ID=138#densite" TargetMode="External" /><Relationship Id="rId473" Type="http://schemas.openxmlformats.org/officeDocument/2006/relationships/hyperlink" Target="http://www.craaq.qc.ca/oeb/default.aspx?ID=138#densite" TargetMode="External" /><Relationship Id="rId474" Type="http://schemas.openxmlformats.org/officeDocument/2006/relationships/hyperlink" Target="http://www.craaq.qc.ca/oeb/default.aspx?ID=124#enregistrement" TargetMode="External" /><Relationship Id="rId475" Type="http://schemas.openxmlformats.org/officeDocument/2006/relationships/hyperlink" Target="http://www.craaq.qc.ca/oeb/default.aspx?ID=124#enregistrement" TargetMode="External" /><Relationship Id="rId476" Type="http://schemas.openxmlformats.org/officeDocument/2006/relationships/image" Target="../media/image2.jpeg" /><Relationship Id="rId477" Type="http://schemas.openxmlformats.org/officeDocument/2006/relationships/image" Target="../media/image3.jpeg" /><Relationship Id="rId478" Type="http://schemas.openxmlformats.org/officeDocument/2006/relationships/hyperlink" Target="http://www.craaq.qc.ca/oeb/default.aspx?ID=119#Agri-i" TargetMode="External" /><Relationship Id="rId479" Type="http://schemas.openxmlformats.org/officeDocument/2006/relationships/hyperlink" Target="http://www.craaq.qc.ca/oeb/default.aspx?ID=119#Agri-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221</xdr:row>
      <xdr:rowOff>9525</xdr:rowOff>
    </xdr:from>
    <xdr:to>
      <xdr:col>0</xdr:col>
      <xdr:colOff>257175</xdr:colOff>
      <xdr:row>221</xdr:row>
      <xdr:rowOff>152400</xdr:rowOff>
    </xdr:to>
    <xdr:pic>
      <xdr:nvPicPr>
        <xdr:cNvPr id="1" name="Picture 9" descr="bouton_iaca3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299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221</xdr:row>
      <xdr:rowOff>9525</xdr:rowOff>
    </xdr:from>
    <xdr:to>
      <xdr:col>0</xdr:col>
      <xdr:colOff>257175</xdr:colOff>
      <xdr:row>221</xdr:row>
      <xdr:rowOff>152400</xdr:rowOff>
    </xdr:to>
    <xdr:pic>
      <xdr:nvPicPr>
        <xdr:cNvPr id="2" name="Picture 10" descr="bouton_iaca31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299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221</xdr:row>
      <xdr:rowOff>9525</xdr:rowOff>
    </xdr:from>
    <xdr:to>
      <xdr:col>0</xdr:col>
      <xdr:colOff>257175</xdr:colOff>
      <xdr:row>221</xdr:row>
      <xdr:rowOff>152400</xdr:rowOff>
    </xdr:to>
    <xdr:pic>
      <xdr:nvPicPr>
        <xdr:cNvPr id="3" name="Picture 11" descr="bouton_iaca3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2996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241</xdr:row>
      <xdr:rowOff>9525</xdr:rowOff>
    </xdr:from>
    <xdr:to>
      <xdr:col>0</xdr:col>
      <xdr:colOff>257175</xdr:colOff>
      <xdr:row>241</xdr:row>
      <xdr:rowOff>152400</xdr:rowOff>
    </xdr:to>
    <xdr:pic>
      <xdr:nvPicPr>
        <xdr:cNvPr id="4" name="Picture 12" descr="bouton_iaca31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538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241</xdr:row>
      <xdr:rowOff>9525</xdr:rowOff>
    </xdr:from>
    <xdr:to>
      <xdr:col>0</xdr:col>
      <xdr:colOff>257175</xdr:colOff>
      <xdr:row>241</xdr:row>
      <xdr:rowOff>152400</xdr:rowOff>
    </xdr:to>
    <xdr:pic>
      <xdr:nvPicPr>
        <xdr:cNvPr id="5" name="Picture 13" descr="bouton_iaca313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538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241</xdr:row>
      <xdr:rowOff>9525</xdr:rowOff>
    </xdr:from>
    <xdr:to>
      <xdr:col>0</xdr:col>
      <xdr:colOff>257175</xdr:colOff>
      <xdr:row>241</xdr:row>
      <xdr:rowOff>152400</xdr:rowOff>
    </xdr:to>
    <xdr:pic>
      <xdr:nvPicPr>
        <xdr:cNvPr id="6" name="Picture 14" descr="bouton_iaca31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538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249</xdr:row>
      <xdr:rowOff>9525</xdr:rowOff>
    </xdr:from>
    <xdr:to>
      <xdr:col>0</xdr:col>
      <xdr:colOff>257175</xdr:colOff>
      <xdr:row>249</xdr:row>
      <xdr:rowOff>152400</xdr:rowOff>
    </xdr:to>
    <xdr:pic>
      <xdr:nvPicPr>
        <xdr:cNvPr id="7" name="Picture 15" descr="bouton_iaca313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833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249</xdr:row>
      <xdr:rowOff>9525</xdr:rowOff>
    </xdr:from>
    <xdr:to>
      <xdr:col>0</xdr:col>
      <xdr:colOff>257175</xdr:colOff>
      <xdr:row>249</xdr:row>
      <xdr:rowOff>152400</xdr:rowOff>
    </xdr:to>
    <xdr:pic>
      <xdr:nvPicPr>
        <xdr:cNvPr id="8" name="Picture 16" descr="bouton_iaca313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833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249</xdr:row>
      <xdr:rowOff>9525</xdr:rowOff>
    </xdr:from>
    <xdr:to>
      <xdr:col>0</xdr:col>
      <xdr:colOff>257175</xdr:colOff>
      <xdr:row>249</xdr:row>
      <xdr:rowOff>152400</xdr:rowOff>
    </xdr:to>
    <xdr:pic>
      <xdr:nvPicPr>
        <xdr:cNvPr id="9" name="Picture 17" descr="bouton_iaca313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833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282</xdr:row>
      <xdr:rowOff>9525</xdr:rowOff>
    </xdr:from>
    <xdr:to>
      <xdr:col>0</xdr:col>
      <xdr:colOff>257175</xdr:colOff>
      <xdr:row>282</xdr:row>
      <xdr:rowOff>152400</xdr:rowOff>
    </xdr:to>
    <xdr:pic>
      <xdr:nvPicPr>
        <xdr:cNvPr id="10" name="Picture 18" descr="bouton_iaca313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339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282</xdr:row>
      <xdr:rowOff>9525</xdr:rowOff>
    </xdr:from>
    <xdr:to>
      <xdr:col>0</xdr:col>
      <xdr:colOff>257175</xdr:colOff>
      <xdr:row>282</xdr:row>
      <xdr:rowOff>152400</xdr:rowOff>
    </xdr:to>
    <xdr:pic>
      <xdr:nvPicPr>
        <xdr:cNvPr id="11" name="Picture 19" descr="bouton_iaca313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339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282</xdr:row>
      <xdr:rowOff>9525</xdr:rowOff>
    </xdr:from>
    <xdr:to>
      <xdr:col>0</xdr:col>
      <xdr:colOff>257175</xdr:colOff>
      <xdr:row>282</xdr:row>
      <xdr:rowOff>152400</xdr:rowOff>
    </xdr:to>
    <xdr:pic>
      <xdr:nvPicPr>
        <xdr:cNvPr id="12" name="Picture 20" descr="bouton_iaca31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339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270</xdr:row>
      <xdr:rowOff>9525</xdr:rowOff>
    </xdr:from>
    <xdr:to>
      <xdr:col>0</xdr:col>
      <xdr:colOff>257175</xdr:colOff>
      <xdr:row>270</xdr:row>
      <xdr:rowOff>152400</xdr:rowOff>
    </xdr:to>
    <xdr:pic>
      <xdr:nvPicPr>
        <xdr:cNvPr id="13" name="Picture 21" descr="bouton_iaca31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395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270</xdr:row>
      <xdr:rowOff>9525</xdr:rowOff>
    </xdr:from>
    <xdr:to>
      <xdr:col>0</xdr:col>
      <xdr:colOff>257175</xdr:colOff>
      <xdr:row>270</xdr:row>
      <xdr:rowOff>152400</xdr:rowOff>
    </xdr:to>
    <xdr:pic>
      <xdr:nvPicPr>
        <xdr:cNvPr id="14" name="Picture 22" descr="bouton_iaca313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395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270</xdr:row>
      <xdr:rowOff>9525</xdr:rowOff>
    </xdr:from>
    <xdr:to>
      <xdr:col>0</xdr:col>
      <xdr:colOff>257175</xdr:colOff>
      <xdr:row>270</xdr:row>
      <xdr:rowOff>152400</xdr:rowOff>
    </xdr:to>
    <xdr:pic>
      <xdr:nvPicPr>
        <xdr:cNvPr id="15" name="Picture 23" descr="bouton_iaca31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395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293</xdr:row>
      <xdr:rowOff>9525</xdr:rowOff>
    </xdr:from>
    <xdr:to>
      <xdr:col>0</xdr:col>
      <xdr:colOff>257175</xdr:colOff>
      <xdr:row>293</xdr:row>
      <xdr:rowOff>152400</xdr:rowOff>
    </xdr:to>
    <xdr:pic>
      <xdr:nvPicPr>
        <xdr:cNvPr id="16" name="Picture 24" descr="bouton_iaca313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120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293</xdr:row>
      <xdr:rowOff>9525</xdr:rowOff>
    </xdr:from>
    <xdr:to>
      <xdr:col>0</xdr:col>
      <xdr:colOff>257175</xdr:colOff>
      <xdr:row>293</xdr:row>
      <xdr:rowOff>152400</xdr:rowOff>
    </xdr:to>
    <xdr:pic>
      <xdr:nvPicPr>
        <xdr:cNvPr id="17" name="Picture 25" descr="bouton_iaca313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120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293</xdr:row>
      <xdr:rowOff>9525</xdr:rowOff>
    </xdr:from>
    <xdr:to>
      <xdr:col>0</xdr:col>
      <xdr:colOff>257175</xdr:colOff>
      <xdr:row>293</xdr:row>
      <xdr:rowOff>152400</xdr:rowOff>
    </xdr:to>
    <xdr:pic>
      <xdr:nvPicPr>
        <xdr:cNvPr id="18" name="Picture 26" descr="bouton_iaca313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120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195</xdr:row>
      <xdr:rowOff>9525</xdr:rowOff>
    </xdr:from>
    <xdr:to>
      <xdr:col>0</xdr:col>
      <xdr:colOff>257175</xdr:colOff>
      <xdr:row>195</xdr:row>
      <xdr:rowOff>152400</xdr:rowOff>
    </xdr:to>
    <xdr:pic>
      <xdr:nvPicPr>
        <xdr:cNvPr id="19" name="Picture 27" descr="bouton_iaca313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156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195</xdr:row>
      <xdr:rowOff>9525</xdr:rowOff>
    </xdr:from>
    <xdr:to>
      <xdr:col>0</xdr:col>
      <xdr:colOff>257175</xdr:colOff>
      <xdr:row>195</xdr:row>
      <xdr:rowOff>152400</xdr:rowOff>
    </xdr:to>
    <xdr:pic>
      <xdr:nvPicPr>
        <xdr:cNvPr id="20" name="Picture 28" descr="bouton_iaca3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156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195</xdr:row>
      <xdr:rowOff>9525</xdr:rowOff>
    </xdr:from>
    <xdr:to>
      <xdr:col>0</xdr:col>
      <xdr:colOff>257175</xdr:colOff>
      <xdr:row>195</xdr:row>
      <xdr:rowOff>152400</xdr:rowOff>
    </xdr:to>
    <xdr:pic>
      <xdr:nvPicPr>
        <xdr:cNvPr id="21" name="Picture 29" descr="bouton_iaca313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156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196</xdr:row>
      <xdr:rowOff>9525</xdr:rowOff>
    </xdr:from>
    <xdr:to>
      <xdr:col>0</xdr:col>
      <xdr:colOff>257175</xdr:colOff>
      <xdr:row>196</xdr:row>
      <xdr:rowOff>152400</xdr:rowOff>
    </xdr:to>
    <xdr:pic>
      <xdr:nvPicPr>
        <xdr:cNvPr id="22" name="Picture 30" descr="bouton_iaca313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318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196</xdr:row>
      <xdr:rowOff>9525</xdr:rowOff>
    </xdr:from>
    <xdr:to>
      <xdr:col>0</xdr:col>
      <xdr:colOff>257175</xdr:colOff>
      <xdr:row>196</xdr:row>
      <xdr:rowOff>152400</xdr:rowOff>
    </xdr:to>
    <xdr:pic>
      <xdr:nvPicPr>
        <xdr:cNvPr id="23" name="Picture 31" descr="bouton_iaca313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318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196</xdr:row>
      <xdr:rowOff>9525</xdr:rowOff>
    </xdr:from>
    <xdr:to>
      <xdr:col>0</xdr:col>
      <xdr:colOff>257175</xdr:colOff>
      <xdr:row>196</xdr:row>
      <xdr:rowOff>152400</xdr:rowOff>
    </xdr:to>
    <xdr:pic>
      <xdr:nvPicPr>
        <xdr:cNvPr id="24" name="Picture 32" descr="bouton_iaca313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318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197</xdr:row>
      <xdr:rowOff>9525</xdr:rowOff>
    </xdr:from>
    <xdr:to>
      <xdr:col>0</xdr:col>
      <xdr:colOff>257175</xdr:colOff>
      <xdr:row>197</xdr:row>
      <xdr:rowOff>152400</xdr:rowOff>
    </xdr:to>
    <xdr:pic>
      <xdr:nvPicPr>
        <xdr:cNvPr id="25" name="Picture 33" descr="bouton_iaca313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80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197</xdr:row>
      <xdr:rowOff>9525</xdr:rowOff>
    </xdr:from>
    <xdr:to>
      <xdr:col>0</xdr:col>
      <xdr:colOff>257175</xdr:colOff>
      <xdr:row>197</xdr:row>
      <xdr:rowOff>152400</xdr:rowOff>
    </xdr:to>
    <xdr:pic>
      <xdr:nvPicPr>
        <xdr:cNvPr id="26" name="Picture 34" descr="bouton_iaca313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80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197</xdr:row>
      <xdr:rowOff>9525</xdr:rowOff>
    </xdr:from>
    <xdr:to>
      <xdr:col>0</xdr:col>
      <xdr:colOff>257175</xdr:colOff>
      <xdr:row>197</xdr:row>
      <xdr:rowOff>152400</xdr:rowOff>
    </xdr:to>
    <xdr:pic>
      <xdr:nvPicPr>
        <xdr:cNvPr id="27" name="Picture 35" descr="bouton_iaca313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80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198</xdr:row>
      <xdr:rowOff>9525</xdr:rowOff>
    </xdr:from>
    <xdr:to>
      <xdr:col>0</xdr:col>
      <xdr:colOff>257175</xdr:colOff>
      <xdr:row>198</xdr:row>
      <xdr:rowOff>152400</xdr:rowOff>
    </xdr:to>
    <xdr:pic>
      <xdr:nvPicPr>
        <xdr:cNvPr id="28" name="Picture 36" descr="bouton_iaca313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642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198</xdr:row>
      <xdr:rowOff>9525</xdr:rowOff>
    </xdr:from>
    <xdr:to>
      <xdr:col>0</xdr:col>
      <xdr:colOff>257175</xdr:colOff>
      <xdr:row>198</xdr:row>
      <xdr:rowOff>152400</xdr:rowOff>
    </xdr:to>
    <xdr:pic>
      <xdr:nvPicPr>
        <xdr:cNvPr id="29" name="Picture 37" descr="bouton_iaca313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642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198</xdr:row>
      <xdr:rowOff>9525</xdr:rowOff>
    </xdr:from>
    <xdr:to>
      <xdr:col>0</xdr:col>
      <xdr:colOff>257175</xdr:colOff>
      <xdr:row>198</xdr:row>
      <xdr:rowOff>152400</xdr:rowOff>
    </xdr:to>
    <xdr:pic>
      <xdr:nvPicPr>
        <xdr:cNvPr id="30" name="Picture 38" descr="bouton_iaca313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642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0</xdr:col>
      <xdr:colOff>257175</xdr:colOff>
      <xdr:row>199</xdr:row>
      <xdr:rowOff>152400</xdr:rowOff>
    </xdr:to>
    <xdr:pic>
      <xdr:nvPicPr>
        <xdr:cNvPr id="31" name="Picture 39" descr="bouton_iaca313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803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0</xdr:col>
      <xdr:colOff>257175</xdr:colOff>
      <xdr:row>199</xdr:row>
      <xdr:rowOff>152400</xdr:rowOff>
    </xdr:to>
    <xdr:pic>
      <xdr:nvPicPr>
        <xdr:cNvPr id="32" name="Picture 40" descr="bouton_iaca313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803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9525</xdr:rowOff>
    </xdr:from>
    <xdr:to>
      <xdr:col>0</xdr:col>
      <xdr:colOff>257175</xdr:colOff>
      <xdr:row>199</xdr:row>
      <xdr:rowOff>152400</xdr:rowOff>
    </xdr:to>
    <xdr:pic>
      <xdr:nvPicPr>
        <xdr:cNvPr id="33" name="Picture 41" descr="bouton_iaca313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803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200</xdr:row>
      <xdr:rowOff>9525</xdr:rowOff>
    </xdr:from>
    <xdr:to>
      <xdr:col>0</xdr:col>
      <xdr:colOff>257175</xdr:colOff>
      <xdr:row>200</xdr:row>
      <xdr:rowOff>152400</xdr:rowOff>
    </xdr:to>
    <xdr:pic>
      <xdr:nvPicPr>
        <xdr:cNvPr id="34" name="Picture 42" descr="bouton_iaca313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965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200</xdr:row>
      <xdr:rowOff>9525</xdr:rowOff>
    </xdr:from>
    <xdr:to>
      <xdr:col>0</xdr:col>
      <xdr:colOff>257175</xdr:colOff>
      <xdr:row>200</xdr:row>
      <xdr:rowOff>152400</xdr:rowOff>
    </xdr:to>
    <xdr:pic>
      <xdr:nvPicPr>
        <xdr:cNvPr id="35" name="Picture 43" descr="bouton_iaca313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965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200</xdr:row>
      <xdr:rowOff>9525</xdr:rowOff>
    </xdr:from>
    <xdr:to>
      <xdr:col>0</xdr:col>
      <xdr:colOff>257175</xdr:colOff>
      <xdr:row>200</xdr:row>
      <xdr:rowOff>152400</xdr:rowOff>
    </xdr:to>
    <xdr:pic>
      <xdr:nvPicPr>
        <xdr:cNvPr id="36" name="Picture 44" descr="bouton_iaca313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9659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201</xdr:row>
      <xdr:rowOff>9525</xdr:rowOff>
    </xdr:from>
    <xdr:to>
      <xdr:col>0</xdr:col>
      <xdr:colOff>257175</xdr:colOff>
      <xdr:row>201</xdr:row>
      <xdr:rowOff>152400</xdr:rowOff>
    </xdr:to>
    <xdr:pic>
      <xdr:nvPicPr>
        <xdr:cNvPr id="37" name="Picture 45" descr="bouton_iaca313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127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201</xdr:row>
      <xdr:rowOff>9525</xdr:rowOff>
    </xdr:from>
    <xdr:to>
      <xdr:col>0</xdr:col>
      <xdr:colOff>257175</xdr:colOff>
      <xdr:row>201</xdr:row>
      <xdr:rowOff>152400</xdr:rowOff>
    </xdr:to>
    <xdr:pic>
      <xdr:nvPicPr>
        <xdr:cNvPr id="38" name="Picture 46" descr="bouton_iaca313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127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201</xdr:row>
      <xdr:rowOff>9525</xdr:rowOff>
    </xdr:from>
    <xdr:to>
      <xdr:col>0</xdr:col>
      <xdr:colOff>257175</xdr:colOff>
      <xdr:row>201</xdr:row>
      <xdr:rowOff>152400</xdr:rowOff>
    </xdr:to>
    <xdr:pic>
      <xdr:nvPicPr>
        <xdr:cNvPr id="39" name="Picture 47" descr="bouton_iaca31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127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206</xdr:row>
      <xdr:rowOff>9525</xdr:rowOff>
    </xdr:from>
    <xdr:to>
      <xdr:col>0</xdr:col>
      <xdr:colOff>257175</xdr:colOff>
      <xdr:row>206</xdr:row>
      <xdr:rowOff>152400</xdr:rowOff>
    </xdr:to>
    <xdr:pic>
      <xdr:nvPicPr>
        <xdr:cNvPr id="40" name="Picture 48" descr="bouton_iaca313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93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206</xdr:row>
      <xdr:rowOff>9525</xdr:rowOff>
    </xdr:from>
    <xdr:to>
      <xdr:col>0</xdr:col>
      <xdr:colOff>257175</xdr:colOff>
      <xdr:row>206</xdr:row>
      <xdr:rowOff>152400</xdr:rowOff>
    </xdr:to>
    <xdr:pic>
      <xdr:nvPicPr>
        <xdr:cNvPr id="41" name="Picture 49" descr="bouton_iaca313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93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206</xdr:row>
      <xdr:rowOff>9525</xdr:rowOff>
    </xdr:from>
    <xdr:to>
      <xdr:col>0</xdr:col>
      <xdr:colOff>257175</xdr:colOff>
      <xdr:row>206</xdr:row>
      <xdr:rowOff>152400</xdr:rowOff>
    </xdr:to>
    <xdr:pic>
      <xdr:nvPicPr>
        <xdr:cNvPr id="42" name="Picture 50" descr="bouton_iaca313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93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179</xdr:row>
      <xdr:rowOff>9525</xdr:rowOff>
    </xdr:from>
    <xdr:to>
      <xdr:col>0</xdr:col>
      <xdr:colOff>257175</xdr:colOff>
      <xdr:row>179</xdr:row>
      <xdr:rowOff>152400</xdr:rowOff>
    </xdr:to>
    <xdr:pic>
      <xdr:nvPicPr>
        <xdr:cNvPr id="43" name="Picture 51" descr="bouton_iaca313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27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179</xdr:row>
      <xdr:rowOff>9525</xdr:rowOff>
    </xdr:from>
    <xdr:to>
      <xdr:col>0</xdr:col>
      <xdr:colOff>257175</xdr:colOff>
      <xdr:row>179</xdr:row>
      <xdr:rowOff>152400</xdr:rowOff>
    </xdr:to>
    <xdr:pic>
      <xdr:nvPicPr>
        <xdr:cNvPr id="44" name="Picture 52" descr="bouton_iaca313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27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179</xdr:row>
      <xdr:rowOff>9525</xdr:rowOff>
    </xdr:from>
    <xdr:to>
      <xdr:col>0</xdr:col>
      <xdr:colOff>257175</xdr:colOff>
      <xdr:row>179</xdr:row>
      <xdr:rowOff>152400</xdr:rowOff>
    </xdr:to>
    <xdr:pic>
      <xdr:nvPicPr>
        <xdr:cNvPr id="45" name="Picture 53" descr="bouton_iaca313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27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160</xdr:row>
      <xdr:rowOff>9525</xdr:rowOff>
    </xdr:from>
    <xdr:to>
      <xdr:col>0</xdr:col>
      <xdr:colOff>257175</xdr:colOff>
      <xdr:row>160</xdr:row>
      <xdr:rowOff>152400</xdr:rowOff>
    </xdr:to>
    <xdr:pic>
      <xdr:nvPicPr>
        <xdr:cNvPr id="46" name="Picture 54" descr="bouton_iaca313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31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160</xdr:row>
      <xdr:rowOff>9525</xdr:rowOff>
    </xdr:from>
    <xdr:to>
      <xdr:col>0</xdr:col>
      <xdr:colOff>257175</xdr:colOff>
      <xdr:row>160</xdr:row>
      <xdr:rowOff>152400</xdr:rowOff>
    </xdr:to>
    <xdr:pic>
      <xdr:nvPicPr>
        <xdr:cNvPr id="47" name="Picture 55" descr="bouton_iaca31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31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160</xdr:row>
      <xdr:rowOff>9525</xdr:rowOff>
    </xdr:from>
    <xdr:to>
      <xdr:col>0</xdr:col>
      <xdr:colOff>257175</xdr:colOff>
      <xdr:row>160</xdr:row>
      <xdr:rowOff>152400</xdr:rowOff>
    </xdr:to>
    <xdr:pic>
      <xdr:nvPicPr>
        <xdr:cNvPr id="48" name="Picture 56" descr="bouton_iaca313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3174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207</xdr:row>
      <xdr:rowOff>9525</xdr:rowOff>
    </xdr:from>
    <xdr:to>
      <xdr:col>0</xdr:col>
      <xdr:colOff>257175</xdr:colOff>
      <xdr:row>207</xdr:row>
      <xdr:rowOff>152400</xdr:rowOff>
    </xdr:to>
    <xdr:pic>
      <xdr:nvPicPr>
        <xdr:cNvPr id="49" name="Picture 57" descr="bouton_iaca313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099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207</xdr:row>
      <xdr:rowOff>9525</xdr:rowOff>
    </xdr:from>
    <xdr:to>
      <xdr:col>0</xdr:col>
      <xdr:colOff>257175</xdr:colOff>
      <xdr:row>207</xdr:row>
      <xdr:rowOff>152400</xdr:rowOff>
    </xdr:to>
    <xdr:pic>
      <xdr:nvPicPr>
        <xdr:cNvPr id="50" name="Picture 58" descr="bouton_iaca313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099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207</xdr:row>
      <xdr:rowOff>9525</xdr:rowOff>
    </xdr:from>
    <xdr:to>
      <xdr:col>0</xdr:col>
      <xdr:colOff>257175</xdr:colOff>
      <xdr:row>207</xdr:row>
      <xdr:rowOff>152400</xdr:rowOff>
    </xdr:to>
    <xdr:pic>
      <xdr:nvPicPr>
        <xdr:cNvPr id="51" name="Picture 59" descr="bouton_iaca313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099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209</xdr:row>
      <xdr:rowOff>9525</xdr:rowOff>
    </xdr:from>
    <xdr:to>
      <xdr:col>0</xdr:col>
      <xdr:colOff>257175</xdr:colOff>
      <xdr:row>209</xdr:row>
      <xdr:rowOff>152400</xdr:rowOff>
    </xdr:to>
    <xdr:pic>
      <xdr:nvPicPr>
        <xdr:cNvPr id="52" name="Picture 60" descr="bouton_iaca313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423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209</xdr:row>
      <xdr:rowOff>9525</xdr:rowOff>
    </xdr:from>
    <xdr:to>
      <xdr:col>0</xdr:col>
      <xdr:colOff>257175</xdr:colOff>
      <xdr:row>209</xdr:row>
      <xdr:rowOff>152400</xdr:rowOff>
    </xdr:to>
    <xdr:pic>
      <xdr:nvPicPr>
        <xdr:cNvPr id="53" name="Picture 61" descr="bouton_iaca313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423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209</xdr:row>
      <xdr:rowOff>9525</xdr:rowOff>
    </xdr:from>
    <xdr:to>
      <xdr:col>0</xdr:col>
      <xdr:colOff>257175</xdr:colOff>
      <xdr:row>209</xdr:row>
      <xdr:rowOff>152400</xdr:rowOff>
    </xdr:to>
    <xdr:pic>
      <xdr:nvPicPr>
        <xdr:cNvPr id="54" name="Picture 62" descr="bouton_iaca313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423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210</xdr:row>
      <xdr:rowOff>9525</xdr:rowOff>
    </xdr:from>
    <xdr:to>
      <xdr:col>0</xdr:col>
      <xdr:colOff>257175</xdr:colOff>
      <xdr:row>210</xdr:row>
      <xdr:rowOff>152400</xdr:rowOff>
    </xdr:to>
    <xdr:pic>
      <xdr:nvPicPr>
        <xdr:cNvPr id="55" name="Picture 63" descr="bouton_iaca313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585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210</xdr:row>
      <xdr:rowOff>9525</xdr:rowOff>
    </xdr:from>
    <xdr:to>
      <xdr:col>0</xdr:col>
      <xdr:colOff>257175</xdr:colOff>
      <xdr:row>210</xdr:row>
      <xdr:rowOff>152400</xdr:rowOff>
    </xdr:to>
    <xdr:pic>
      <xdr:nvPicPr>
        <xdr:cNvPr id="56" name="Picture 64" descr="bouton_iaca313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585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210</xdr:row>
      <xdr:rowOff>9525</xdr:rowOff>
    </xdr:from>
    <xdr:to>
      <xdr:col>0</xdr:col>
      <xdr:colOff>257175</xdr:colOff>
      <xdr:row>210</xdr:row>
      <xdr:rowOff>152400</xdr:rowOff>
    </xdr:to>
    <xdr:pic>
      <xdr:nvPicPr>
        <xdr:cNvPr id="57" name="Picture 65" descr="bouton_iaca313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5851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211</xdr:row>
      <xdr:rowOff>9525</xdr:rowOff>
    </xdr:from>
    <xdr:to>
      <xdr:col>0</xdr:col>
      <xdr:colOff>257175</xdr:colOff>
      <xdr:row>211</xdr:row>
      <xdr:rowOff>152400</xdr:rowOff>
    </xdr:to>
    <xdr:pic>
      <xdr:nvPicPr>
        <xdr:cNvPr id="58" name="Picture 66" descr="bouton_iaca313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747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211</xdr:row>
      <xdr:rowOff>9525</xdr:rowOff>
    </xdr:from>
    <xdr:to>
      <xdr:col>0</xdr:col>
      <xdr:colOff>257175</xdr:colOff>
      <xdr:row>211</xdr:row>
      <xdr:rowOff>152400</xdr:rowOff>
    </xdr:to>
    <xdr:pic>
      <xdr:nvPicPr>
        <xdr:cNvPr id="59" name="Picture 67" descr="bouton_iaca313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747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211</xdr:row>
      <xdr:rowOff>9525</xdr:rowOff>
    </xdr:from>
    <xdr:to>
      <xdr:col>0</xdr:col>
      <xdr:colOff>257175</xdr:colOff>
      <xdr:row>211</xdr:row>
      <xdr:rowOff>152400</xdr:rowOff>
    </xdr:to>
    <xdr:pic>
      <xdr:nvPicPr>
        <xdr:cNvPr id="60" name="Picture 68" descr="bouton_iaca313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747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212</xdr:row>
      <xdr:rowOff>9525</xdr:rowOff>
    </xdr:from>
    <xdr:to>
      <xdr:col>0</xdr:col>
      <xdr:colOff>257175</xdr:colOff>
      <xdr:row>212</xdr:row>
      <xdr:rowOff>152400</xdr:rowOff>
    </xdr:to>
    <xdr:pic>
      <xdr:nvPicPr>
        <xdr:cNvPr id="61" name="Picture 69" descr="bouton_iaca313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909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212</xdr:row>
      <xdr:rowOff>9525</xdr:rowOff>
    </xdr:from>
    <xdr:to>
      <xdr:col>0</xdr:col>
      <xdr:colOff>257175</xdr:colOff>
      <xdr:row>212</xdr:row>
      <xdr:rowOff>152400</xdr:rowOff>
    </xdr:to>
    <xdr:pic>
      <xdr:nvPicPr>
        <xdr:cNvPr id="62" name="Picture 70" descr="bouton_iaca313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909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212</xdr:row>
      <xdr:rowOff>9525</xdr:rowOff>
    </xdr:from>
    <xdr:to>
      <xdr:col>0</xdr:col>
      <xdr:colOff>257175</xdr:colOff>
      <xdr:row>212</xdr:row>
      <xdr:rowOff>152400</xdr:rowOff>
    </xdr:to>
    <xdr:pic>
      <xdr:nvPicPr>
        <xdr:cNvPr id="63" name="Picture 71" descr="bouton_iaca313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909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213</xdr:row>
      <xdr:rowOff>9525</xdr:rowOff>
    </xdr:from>
    <xdr:to>
      <xdr:col>0</xdr:col>
      <xdr:colOff>257175</xdr:colOff>
      <xdr:row>213</xdr:row>
      <xdr:rowOff>152400</xdr:rowOff>
    </xdr:to>
    <xdr:pic>
      <xdr:nvPicPr>
        <xdr:cNvPr id="64" name="Picture 72" descr="bouton_iaca313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70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213</xdr:row>
      <xdr:rowOff>9525</xdr:rowOff>
    </xdr:from>
    <xdr:to>
      <xdr:col>0</xdr:col>
      <xdr:colOff>257175</xdr:colOff>
      <xdr:row>213</xdr:row>
      <xdr:rowOff>152400</xdr:rowOff>
    </xdr:to>
    <xdr:pic>
      <xdr:nvPicPr>
        <xdr:cNvPr id="65" name="Picture 73" descr="bouton_iaca313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70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213</xdr:row>
      <xdr:rowOff>9525</xdr:rowOff>
    </xdr:from>
    <xdr:to>
      <xdr:col>0</xdr:col>
      <xdr:colOff>257175</xdr:colOff>
      <xdr:row>213</xdr:row>
      <xdr:rowOff>152400</xdr:rowOff>
    </xdr:to>
    <xdr:pic>
      <xdr:nvPicPr>
        <xdr:cNvPr id="66" name="Picture 74" descr="bouton_iaca313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0709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208</xdr:row>
      <xdr:rowOff>9525</xdr:rowOff>
    </xdr:from>
    <xdr:to>
      <xdr:col>0</xdr:col>
      <xdr:colOff>257175</xdr:colOff>
      <xdr:row>208</xdr:row>
      <xdr:rowOff>152400</xdr:rowOff>
    </xdr:to>
    <xdr:pic>
      <xdr:nvPicPr>
        <xdr:cNvPr id="67" name="Picture 75" descr="bouton_iaca313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261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208</xdr:row>
      <xdr:rowOff>9525</xdr:rowOff>
    </xdr:from>
    <xdr:to>
      <xdr:col>0</xdr:col>
      <xdr:colOff>257175</xdr:colOff>
      <xdr:row>208</xdr:row>
      <xdr:rowOff>152400</xdr:rowOff>
    </xdr:to>
    <xdr:pic>
      <xdr:nvPicPr>
        <xdr:cNvPr id="68" name="Picture 76" descr="bouton_iaca313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261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208</xdr:row>
      <xdr:rowOff>9525</xdr:rowOff>
    </xdr:from>
    <xdr:to>
      <xdr:col>0</xdr:col>
      <xdr:colOff>257175</xdr:colOff>
      <xdr:row>208</xdr:row>
      <xdr:rowOff>152400</xdr:rowOff>
    </xdr:to>
    <xdr:pic>
      <xdr:nvPicPr>
        <xdr:cNvPr id="69" name="Picture 77" descr="bouton_iaca313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261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166</xdr:row>
      <xdr:rowOff>9525</xdr:rowOff>
    </xdr:from>
    <xdr:to>
      <xdr:col>0</xdr:col>
      <xdr:colOff>257175</xdr:colOff>
      <xdr:row>166</xdr:row>
      <xdr:rowOff>152400</xdr:rowOff>
    </xdr:to>
    <xdr:pic>
      <xdr:nvPicPr>
        <xdr:cNvPr id="70" name="Picture 78" descr="bouton_iaca313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393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166</xdr:row>
      <xdr:rowOff>9525</xdr:rowOff>
    </xdr:from>
    <xdr:to>
      <xdr:col>0</xdr:col>
      <xdr:colOff>257175</xdr:colOff>
      <xdr:row>166</xdr:row>
      <xdr:rowOff>152400</xdr:rowOff>
    </xdr:to>
    <xdr:pic>
      <xdr:nvPicPr>
        <xdr:cNvPr id="71" name="Picture 79" descr="bouton_iaca313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393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166</xdr:row>
      <xdr:rowOff>9525</xdr:rowOff>
    </xdr:from>
    <xdr:to>
      <xdr:col>0</xdr:col>
      <xdr:colOff>257175</xdr:colOff>
      <xdr:row>166</xdr:row>
      <xdr:rowOff>152400</xdr:rowOff>
    </xdr:to>
    <xdr:pic>
      <xdr:nvPicPr>
        <xdr:cNvPr id="72" name="Picture 80" descr="bouton_iaca313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3937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9525</xdr:rowOff>
    </xdr:from>
    <xdr:to>
      <xdr:col>0</xdr:col>
      <xdr:colOff>257175</xdr:colOff>
      <xdr:row>168</xdr:row>
      <xdr:rowOff>152400</xdr:rowOff>
    </xdr:to>
    <xdr:pic>
      <xdr:nvPicPr>
        <xdr:cNvPr id="73" name="Picture 81" descr="bouton_iaca313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98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9525</xdr:rowOff>
    </xdr:from>
    <xdr:to>
      <xdr:col>0</xdr:col>
      <xdr:colOff>257175</xdr:colOff>
      <xdr:row>168</xdr:row>
      <xdr:rowOff>152400</xdr:rowOff>
    </xdr:to>
    <xdr:pic>
      <xdr:nvPicPr>
        <xdr:cNvPr id="74" name="Picture 82" descr="bouton_iaca313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98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9525</xdr:rowOff>
    </xdr:from>
    <xdr:to>
      <xdr:col>0</xdr:col>
      <xdr:colOff>257175</xdr:colOff>
      <xdr:row>168</xdr:row>
      <xdr:rowOff>152400</xdr:rowOff>
    </xdr:to>
    <xdr:pic>
      <xdr:nvPicPr>
        <xdr:cNvPr id="75" name="Picture 83" descr="bouton_iaca313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98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176</xdr:row>
      <xdr:rowOff>9525</xdr:rowOff>
    </xdr:from>
    <xdr:to>
      <xdr:col>0</xdr:col>
      <xdr:colOff>257175</xdr:colOff>
      <xdr:row>176</xdr:row>
      <xdr:rowOff>152400</xdr:rowOff>
    </xdr:to>
    <xdr:pic>
      <xdr:nvPicPr>
        <xdr:cNvPr id="76" name="Picture 84" descr="bouton_iaca313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070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181</xdr:row>
      <xdr:rowOff>9525</xdr:rowOff>
    </xdr:from>
    <xdr:to>
      <xdr:col>0</xdr:col>
      <xdr:colOff>257175</xdr:colOff>
      <xdr:row>181</xdr:row>
      <xdr:rowOff>152400</xdr:rowOff>
    </xdr:to>
    <xdr:pic>
      <xdr:nvPicPr>
        <xdr:cNvPr id="77" name="Picture 85" descr="bouton_iaca313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851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181</xdr:row>
      <xdr:rowOff>9525</xdr:rowOff>
    </xdr:from>
    <xdr:to>
      <xdr:col>0</xdr:col>
      <xdr:colOff>257175</xdr:colOff>
      <xdr:row>181</xdr:row>
      <xdr:rowOff>152400</xdr:rowOff>
    </xdr:to>
    <xdr:pic>
      <xdr:nvPicPr>
        <xdr:cNvPr id="78" name="Picture 86" descr="bouton_iaca313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851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181</xdr:row>
      <xdr:rowOff>9525</xdr:rowOff>
    </xdr:from>
    <xdr:to>
      <xdr:col>0</xdr:col>
      <xdr:colOff>257175</xdr:colOff>
      <xdr:row>181</xdr:row>
      <xdr:rowOff>152400</xdr:rowOff>
    </xdr:to>
    <xdr:pic>
      <xdr:nvPicPr>
        <xdr:cNvPr id="79" name="Picture 87" descr="bouton_iaca313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851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182</xdr:row>
      <xdr:rowOff>9525</xdr:rowOff>
    </xdr:from>
    <xdr:to>
      <xdr:col>0</xdr:col>
      <xdr:colOff>257175</xdr:colOff>
      <xdr:row>182</xdr:row>
      <xdr:rowOff>152400</xdr:rowOff>
    </xdr:to>
    <xdr:pic>
      <xdr:nvPicPr>
        <xdr:cNvPr id="80" name="Picture 88" descr="bouton_iaca313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00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182</xdr:row>
      <xdr:rowOff>9525</xdr:rowOff>
    </xdr:from>
    <xdr:to>
      <xdr:col>0</xdr:col>
      <xdr:colOff>257175</xdr:colOff>
      <xdr:row>182</xdr:row>
      <xdr:rowOff>152400</xdr:rowOff>
    </xdr:to>
    <xdr:pic>
      <xdr:nvPicPr>
        <xdr:cNvPr id="81" name="Picture 89" descr="bouton_iaca313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00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182</xdr:row>
      <xdr:rowOff>9525</xdr:rowOff>
    </xdr:from>
    <xdr:to>
      <xdr:col>0</xdr:col>
      <xdr:colOff>257175</xdr:colOff>
      <xdr:row>182</xdr:row>
      <xdr:rowOff>152400</xdr:rowOff>
    </xdr:to>
    <xdr:pic>
      <xdr:nvPicPr>
        <xdr:cNvPr id="82" name="Picture 90" descr="bouton_iaca313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0036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183</xdr:row>
      <xdr:rowOff>9525</xdr:rowOff>
    </xdr:from>
    <xdr:to>
      <xdr:col>0</xdr:col>
      <xdr:colOff>257175</xdr:colOff>
      <xdr:row>183</xdr:row>
      <xdr:rowOff>152400</xdr:rowOff>
    </xdr:to>
    <xdr:pic>
      <xdr:nvPicPr>
        <xdr:cNvPr id="83" name="Picture 91" descr="bouton_iaca313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156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183</xdr:row>
      <xdr:rowOff>9525</xdr:rowOff>
    </xdr:from>
    <xdr:to>
      <xdr:col>0</xdr:col>
      <xdr:colOff>257175</xdr:colOff>
      <xdr:row>183</xdr:row>
      <xdr:rowOff>152400</xdr:rowOff>
    </xdr:to>
    <xdr:pic>
      <xdr:nvPicPr>
        <xdr:cNvPr id="84" name="Picture 92" descr="bouton_iaca313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156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183</xdr:row>
      <xdr:rowOff>9525</xdr:rowOff>
    </xdr:from>
    <xdr:to>
      <xdr:col>0</xdr:col>
      <xdr:colOff>257175</xdr:colOff>
      <xdr:row>183</xdr:row>
      <xdr:rowOff>152400</xdr:rowOff>
    </xdr:to>
    <xdr:pic>
      <xdr:nvPicPr>
        <xdr:cNvPr id="85" name="Picture 93" descr="bouton_iaca313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156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177</xdr:row>
      <xdr:rowOff>9525</xdr:rowOff>
    </xdr:from>
    <xdr:to>
      <xdr:col>0</xdr:col>
      <xdr:colOff>257175</xdr:colOff>
      <xdr:row>177</xdr:row>
      <xdr:rowOff>152400</xdr:rowOff>
    </xdr:to>
    <xdr:pic>
      <xdr:nvPicPr>
        <xdr:cNvPr id="86" name="Picture 94" descr="bouton_iaca313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222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178</xdr:row>
      <xdr:rowOff>9525</xdr:rowOff>
    </xdr:from>
    <xdr:to>
      <xdr:col>0</xdr:col>
      <xdr:colOff>257175</xdr:colOff>
      <xdr:row>178</xdr:row>
      <xdr:rowOff>152400</xdr:rowOff>
    </xdr:to>
    <xdr:pic>
      <xdr:nvPicPr>
        <xdr:cNvPr id="87" name="Picture 95" descr="bouton_iaca313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374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167</xdr:row>
      <xdr:rowOff>9525</xdr:rowOff>
    </xdr:from>
    <xdr:to>
      <xdr:col>0</xdr:col>
      <xdr:colOff>257175</xdr:colOff>
      <xdr:row>167</xdr:row>
      <xdr:rowOff>152400</xdr:rowOff>
    </xdr:to>
    <xdr:pic>
      <xdr:nvPicPr>
        <xdr:cNvPr id="88" name="Picture 96" descr="bouton_iaca313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546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167</xdr:row>
      <xdr:rowOff>9525</xdr:rowOff>
    </xdr:from>
    <xdr:to>
      <xdr:col>0</xdr:col>
      <xdr:colOff>257175</xdr:colOff>
      <xdr:row>167</xdr:row>
      <xdr:rowOff>152400</xdr:rowOff>
    </xdr:to>
    <xdr:pic>
      <xdr:nvPicPr>
        <xdr:cNvPr id="89" name="Picture 97" descr="bouton_iaca313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546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167</xdr:row>
      <xdr:rowOff>9525</xdr:rowOff>
    </xdr:from>
    <xdr:to>
      <xdr:col>0</xdr:col>
      <xdr:colOff>257175</xdr:colOff>
      <xdr:row>167</xdr:row>
      <xdr:rowOff>152400</xdr:rowOff>
    </xdr:to>
    <xdr:pic>
      <xdr:nvPicPr>
        <xdr:cNvPr id="90" name="Picture 98" descr="bouton_iaca313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546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169</xdr:row>
      <xdr:rowOff>9525</xdr:rowOff>
    </xdr:from>
    <xdr:to>
      <xdr:col>0</xdr:col>
      <xdr:colOff>257175</xdr:colOff>
      <xdr:row>169</xdr:row>
      <xdr:rowOff>152400</xdr:rowOff>
    </xdr:to>
    <xdr:pic>
      <xdr:nvPicPr>
        <xdr:cNvPr id="91" name="Picture 99" descr="bouton_iaca313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850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169</xdr:row>
      <xdr:rowOff>9525</xdr:rowOff>
    </xdr:from>
    <xdr:to>
      <xdr:col>0</xdr:col>
      <xdr:colOff>257175</xdr:colOff>
      <xdr:row>169</xdr:row>
      <xdr:rowOff>152400</xdr:rowOff>
    </xdr:to>
    <xdr:pic>
      <xdr:nvPicPr>
        <xdr:cNvPr id="92" name="Picture 100" descr="bouton_iaca313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850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169</xdr:row>
      <xdr:rowOff>9525</xdr:rowOff>
    </xdr:from>
    <xdr:to>
      <xdr:col>0</xdr:col>
      <xdr:colOff>257175</xdr:colOff>
      <xdr:row>169</xdr:row>
      <xdr:rowOff>152400</xdr:rowOff>
    </xdr:to>
    <xdr:pic>
      <xdr:nvPicPr>
        <xdr:cNvPr id="93" name="Picture 101" descr="bouton_iaca313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850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170</xdr:row>
      <xdr:rowOff>9525</xdr:rowOff>
    </xdr:from>
    <xdr:to>
      <xdr:col>0</xdr:col>
      <xdr:colOff>257175</xdr:colOff>
      <xdr:row>170</xdr:row>
      <xdr:rowOff>152400</xdr:rowOff>
    </xdr:to>
    <xdr:pic>
      <xdr:nvPicPr>
        <xdr:cNvPr id="94" name="Picture 102" descr="bouton_iaca313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003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170</xdr:row>
      <xdr:rowOff>9525</xdr:rowOff>
    </xdr:from>
    <xdr:to>
      <xdr:col>0</xdr:col>
      <xdr:colOff>257175</xdr:colOff>
      <xdr:row>170</xdr:row>
      <xdr:rowOff>152400</xdr:rowOff>
    </xdr:to>
    <xdr:pic>
      <xdr:nvPicPr>
        <xdr:cNvPr id="95" name="Picture 103" descr="bouton_iaca313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003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170</xdr:row>
      <xdr:rowOff>9525</xdr:rowOff>
    </xdr:from>
    <xdr:to>
      <xdr:col>0</xdr:col>
      <xdr:colOff>257175</xdr:colOff>
      <xdr:row>170</xdr:row>
      <xdr:rowOff>152400</xdr:rowOff>
    </xdr:to>
    <xdr:pic>
      <xdr:nvPicPr>
        <xdr:cNvPr id="96" name="Picture 104" descr="bouton_iaca313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0033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154</xdr:row>
      <xdr:rowOff>9525</xdr:rowOff>
    </xdr:from>
    <xdr:to>
      <xdr:col>0</xdr:col>
      <xdr:colOff>257175</xdr:colOff>
      <xdr:row>154</xdr:row>
      <xdr:rowOff>152400</xdr:rowOff>
    </xdr:to>
    <xdr:pic>
      <xdr:nvPicPr>
        <xdr:cNvPr id="97" name="Picture 105" descr="bouton_iaca313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231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159</xdr:row>
      <xdr:rowOff>9525</xdr:rowOff>
    </xdr:from>
    <xdr:to>
      <xdr:col>0</xdr:col>
      <xdr:colOff>257175</xdr:colOff>
      <xdr:row>159</xdr:row>
      <xdr:rowOff>152400</xdr:rowOff>
    </xdr:to>
    <xdr:pic>
      <xdr:nvPicPr>
        <xdr:cNvPr id="98" name="Picture 106" descr="bouton_iaca313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1650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124</xdr:row>
      <xdr:rowOff>9525</xdr:rowOff>
    </xdr:from>
    <xdr:to>
      <xdr:col>0</xdr:col>
      <xdr:colOff>257175</xdr:colOff>
      <xdr:row>124</xdr:row>
      <xdr:rowOff>152400</xdr:rowOff>
    </xdr:to>
    <xdr:pic>
      <xdr:nvPicPr>
        <xdr:cNvPr id="99" name="Picture 107" descr="bouton_iaca313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507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116</xdr:row>
      <xdr:rowOff>9525</xdr:rowOff>
    </xdr:from>
    <xdr:to>
      <xdr:col>0</xdr:col>
      <xdr:colOff>257175</xdr:colOff>
      <xdr:row>116</xdr:row>
      <xdr:rowOff>152400</xdr:rowOff>
    </xdr:to>
    <xdr:pic>
      <xdr:nvPicPr>
        <xdr:cNvPr id="100" name="Picture 108" descr="bouton_iaca313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288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132</xdr:row>
      <xdr:rowOff>9525</xdr:rowOff>
    </xdr:from>
    <xdr:to>
      <xdr:col>0</xdr:col>
      <xdr:colOff>257175</xdr:colOff>
      <xdr:row>132</xdr:row>
      <xdr:rowOff>152400</xdr:rowOff>
    </xdr:to>
    <xdr:pic>
      <xdr:nvPicPr>
        <xdr:cNvPr id="101" name="Picture 109" descr="bouton_iaca313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87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133</xdr:row>
      <xdr:rowOff>9525</xdr:rowOff>
    </xdr:from>
    <xdr:to>
      <xdr:col>0</xdr:col>
      <xdr:colOff>257175</xdr:colOff>
      <xdr:row>133</xdr:row>
      <xdr:rowOff>152400</xdr:rowOff>
    </xdr:to>
    <xdr:pic>
      <xdr:nvPicPr>
        <xdr:cNvPr id="102" name="Picture 110" descr="bouton_iaca313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031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134</xdr:row>
      <xdr:rowOff>9525</xdr:rowOff>
    </xdr:from>
    <xdr:to>
      <xdr:col>0</xdr:col>
      <xdr:colOff>257175</xdr:colOff>
      <xdr:row>134</xdr:row>
      <xdr:rowOff>152400</xdr:rowOff>
    </xdr:to>
    <xdr:pic>
      <xdr:nvPicPr>
        <xdr:cNvPr id="103" name="Picture 111" descr="bouton_iaca313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83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135</xdr:row>
      <xdr:rowOff>9525</xdr:rowOff>
    </xdr:from>
    <xdr:to>
      <xdr:col>0</xdr:col>
      <xdr:colOff>257175</xdr:colOff>
      <xdr:row>135</xdr:row>
      <xdr:rowOff>152400</xdr:rowOff>
    </xdr:to>
    <xdr:pic>
      <xdr:nvPicPr>
        <xdr:cNvPr id="104" name="Picture 112" descr="bouton_iaca313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33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144</xdr:row>
      <xdr:rowOff>9525</xdr:rowOff>
    </xdr:from>
    <xdr:to>
      <xdr:col>0</xdr:col>
      <xdr:colOff>257175</xdr:colOff>
      <xdr:row>144</xdr:row>
      <xdr:rowOff>152400</xdr:rowOff>
    </xdr:to>
    <xdr:pic>
      <xdr:nvPicPr>
        <xdr:cNvPr id="105" name="Picture 113" descr="bouton_iaca313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707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145</xdr:row>
      <xdr:rowOff>9525</xdr:rowOff>
    </xdr:from>
    <xdr:to>
      <xdr:col>0</xdr:col>
      <xdr:colOff>257175</xdr:colOff>
      <xdr:row>145</xdr:row>
      <xdr:rowOff>152400</xdr:rowOff>
    </xdr:to>
    <xdr:pic>
      <xdr:nvPicPr>
        <xdr:cNvPr id="106" name="Picture 114" descr="bouton_iaca313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146</xdr:row>
      <xdr:rowOff>9525</xdr:rowOff>
    </xdr:from>
    <xdr:to>
      <xdr:col>0</xdr:col>
      <xdr:colOff>257175</xdr:colOff>
      <xdr:row>146</xdr:row>
      <xdr:rowOff>152400</xdr:rowOff>
    </xdr:to>
    <xdr:pic>
      <xdr:nvPicPr>
        <xdr:cNvPr id="107" name="Picture 115" descr="bouton_iaca313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012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147</xdr:row>
      <xdr:rowOff>9525</xdr:rowOff>
    </xdr:from>
    <xdr:to>
      <xdr:col>0</xdr:col>
      <xdr:colOff>257175</xdr:colOff>
      <xdr:row>147</xdr:row>
      <xdr:rowOff>152400</xdr:rowOff>
    </xdr:to>
    <xdr:pic>
      <xdr:nvPicPr>
        <xdr:cNvPr id="108" name="Picture 116" descr="bouton_iaca313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164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148</xdr:row>
      <xdr:rowOff>9525</xdr:rowOff>
    </xdr:from>
    <xdr:to>
      <xdr:col>0</xdr:col>
      <xdr:colOff>257175</xdr:colOff>
      <xdr:row>148</xdr:row>
      <xdr:rowOff>152400</xdr:rowOff>
    </xdr:to>
    <xdr:pic>
      <xdr:nvPicPr>
        <xdr:cNvPr id="109" name="Picture 117" descr="bouton_iaca313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317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149</xdr:row>
      <xdr:rowOff>9525</xdr:rowOff>
    </xdr:from>
    <xdr:to>
      <xdr:col>0</xdr:col>
      <xdr:colOff>257175</xdr:colOff>
      <xdr:row>149</xdr:row>
      <xdr:rowOff>152400</xdr:rowOff>
    </xdr:to>
    <xdr:pic>
      <xdr:nvPicPr>
        <xdr:cNvPr id="110" name="Picture 118" descr="bouton_iaca313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469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150</xdr:row>
      <xdr:rowOff>9525</xdr:rowOff>
    </xdr:from>
    <xdr:to>
      <xdr:col>0</xdr:col>
      <xdr:colOff>257175</xdr:colOff>
      <xdr:row>150</xdr:row>
      <xdr:rowOff>152400</xdr:rowOff>
    </xdr:to>
    <xdr:pic>
      <xdr:nvPicPr>
        <xdr:cNvPr id="111" name="Picture 119" descr="bouton_iaca313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622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0</xdr:col>
      <xdr:colOff>257175</xdr:colOff>
      <xdr:row>41</xdr:row>
      <xdr:rowOff>152400</xdr:rowOff>
    </xdr:to>
    <xdr:pic>
      <xdr:nvPicPr>
        <xdr:cNvPr id="112" name="Picture 120" descr="bouton_iaca313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865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9525</xdr:rowOff>
    </xdr:from>
    <xdr:to>
      <xdr:col>0</xdr:col>
      <xdr:colOff>257175</xdr:colOff>
      <xdr:row>44</xdr:row>
      <xdr:rowOff>152400</xdr:rowOff>
    </xdr:to>
    <xdr:pic>
      <xdr:nvPicPr>
        <xdr:cNvPr id="113" name="Picture 121" descr="bouton_iaca313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437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51</xdr:row>
      <xdr:rowOff>9525</xdr:rowOff>
    </xdr:from>
    <xdr:to>
      <xdr:col>0</xdr:col>
      <xdr:colOff>257175</xdr:colOff>
      <xdr:row>51</xdr:row>
      <xdr:rowOff>152400</xdr:rowOff>
    </xdr:to>
    <xdr:pic>
      <xdr:nvPicPr>
        <xdr:cNvPr id="114" name="Picture 122" descr="bouton_iaca313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29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257175</xdr:colOff>
      <xdr:row>87</xdr:row>
      <xdr:rowOff>152400</xdr:rowOff>
    </xdr:to>
    <xdr:pic>
      <xdr:nvPicPr>
        <xdr:cNvPr id="115" name="Picture 123" descr="bouton_iaca313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71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257175</xdr:colOff>
      <xdr:row>84</xdr:row>
      <xdr:rowOff>152400</xdr:rowOff>
    </xdr:to>
    <xdr:pic>
      <xdr:nvPicPr>
        <xdr:cNvPr id="116" name="Picture 124" descr="bouton_iaca313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25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0</xdr:col>
      <xdr:colOff>257175</xdr:colOff>
      <xdr:row>63</xdr:row>
      <xdr:rowOff>142875</xdr:rowOff>
    </xdr:to>
    <xdr:pic>
      <xdr:nvPicPr>
        <xdr:cNvPr id="117" name="Picture 125" descr="bouton_iaca313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48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0</xdr:col>
      <xdr:colOff>257175</xdr:colOff>
      <xdr:row>63</xdr:row>
      <xdr:rowOff>142875</xdr:rowOff>
    </xdr:to>
    <xdr:pic>
      <xdr:nvPicPr>
        <xdr:cNvPr id="118" name="Picture 126" descr="bouton_iaca313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48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9525</xdr:rowOff>
    </xdr:from>
    <xdr:to>
      <xdr:col>0</xdr:col>
      <xdr:colOff>257175</xdr:colOff>
      <xdr:row>63</xdr:row>
      <xdr:rowOff>152400</xdr:rowOff>
    </xdr:to>
    <xdr:pic>
      <xdr:nvPicPr>
        <xdr:cNvPr id="119" name="Picture 127" descr="bouton_iaca313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58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9525</xdr:rowOff>
    </xdr:from>
    <xdr:to>
      <xdr:col>0</xdr:col>
      <xdr:colOff>257175</xdr:colOff>
      <xdr:row>64</xdr:row>
      <xdr:rowOff>152400</xdr:rowOff>
    </xdr:to>
    <xdr:pic>
      <xdr:nvPicPr>
        <xdr:cNvPr id="120" name="Picture 128" descr="bouton_iaca313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210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65</xdr:row>
      <xdr:rowOff>9525</xdr:rowOff>
    </xdr:from>
    <xdr:to>
      <xdr:col>0</xdr:col>
      <xdr:colOff>257175</xdr:colOff>
      <xdr:row>65</xdr:row>
      <xdr:rowOff>152400</xdr:rowOff>
    </xdr:to>
    <xdr:pic>
      <xdr:nvPicPr>
        <xdr:cNvPr id="121" name="Picture 129" descr="bouton_iaca313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363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9525</xdr:rowOff>
    </xdr:from>
    <xdr:to>
      <xdr:col>0</xdr:col>
      <xdr:colOff>257175</xdr:colOff>
      <xdr:row>53</xdr:row>
      <xdr:rowOff>152400</xdr:rowOff>
    </xdr:to>
    <xdr:pic>
      <xdr:nvPicPr>
        <xdr:cNvPr id="122" name="Picture 130" descr="bouton_iaca313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34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0</xdr:rowOff>
    </xdr:from>
    <xdr:to>
      <xdr:col>0</xdr:col>
      <xdr:colOff>257175</xdr:colOff>
      <xdr:row>56</xdr:row>
      <xdr:rowOff>142875</xdr:rowOff>
    </xdr:to>
    <xdr:pic>
      <xdr:nvPicPr>
        <xdr:cNvPr id="123" name="Picture 131" descr="bouton_iaca313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82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0</xdr:rowOff>
    </xdr:from>
    <xdr:to>
      <xdr:col>0</xdr:col>
      <xdr:colOff>257175</xdr:colOff>
      <xdr:row>56</xdr:row>
      <xdr:rowOff>142875</xdr:rowOff>
    </xdr:to>
    <xdr:pic>
      <xdr:nvPicPr>
        <xdr:cNvPr id="124" name="Picture 132" descr="bouton_iaca313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82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9525</xdr:rowOff>
    </xdr:from>
    <xdr:to>
      <xdr:col>0</xdr:col>
      <xdr:colOff>257175</xdr:colOff>
      <xdr:row>56</xdr:row>
      <xdr:rowOff>152400</xdr:rowOff>
    </xdr:to>
    <xdr:pic>
      <xdr:nvPicPr>
        <xdr:cNvPr id="125" name="Picture 133" descr="bouton_iaca313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91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257175</xdr:colOff>
      <xdr:row>59</xdr:row>
      <xdr:rowOff>152400</xdr:rowOff>
    </xdr:to>
    <xdr:pic>
      <xdr:nvPicPr>
        <xdr:cNvPr id="126" name="Picture 134" descr="bouton_iaca313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4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257175</xdr:colOff>
      <xdr:row>66</xdr:row>
      <xdr:rowOff>152400</xdr:rowOff>
    </xdr:to>
    <xdr:pic>
      <xdr:nvPicPr>
        <xdr:cNvPr id="127" name="Picture 135" descr="bouton_iaca313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15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28" name="Picture 136" descr="bouton_iaca313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68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29" name="Picture 137" descr="bouton_iaca313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30" name="Picture 138" descr="bouton_iaca313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31" name="Picture 139" descr="bouton_iaca313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32" name="Picture 140" descr="bouton_iaca313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33" name="Picture 141" descr="bouton_iaca313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34" name="Picture 142" descr="bouton_iaca313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25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0</xdr:col>
      <xdr:colOff>257175</xdr:colOff>
      <xdr:row>72</xdr:row>
      <xdr:rowOff>152400</xdr:rowOff>
    </xdr:to>
    <xdr:pic>
      <xdr:nvPicPr>
        <xdr:cNvPr id="135" name="Picture 145" descr="bouton_iaca313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36" name="Picture 147" descr="bouton_iaca313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82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137" name="Picture 148" descr="bouton_iaca313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138" name="Picture 149" descr="bouton_iaca313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139" name="Picture 150" descr="bouton_iaca313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140" name="Picture 151" descr="bouton_iaca313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0</xdr:rowOff>
    </xdr:from>
    <xdr:to>
      <xdr:col>0</xdr:col>
      <xdr:colOff>257175</xdr:colOff>
      <xdr:row>56</xdr:row>
      <xdr:rowOff>142875</xdr:rowOff>
    </xdr:to>
    <xdr:pic>
      <xdr:nvPicPr>
        <xdr:cNvPr id="141" name="Picture 152" descr="bouton_iaca313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82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9525</xdr:rowOff>
    </xdr:from>
    <xdr:to>
      <xdr:col>0</xdr:col>
      <xdr:colOff>257175</xdr:colOff>
      <xdr:row>56</xdr:row>
      <xdr:rowOff>152400</xdr:rowOff>
    </xdr:to>
    <xdr:pic>
      <xdr:nvPicPr>
        <xdr:cNvPr id="142" name="Picture 153" descr="bouton_iaca313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91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257175</xdr:colOff>
      <xdr:row>59</xdr:row>
      <xdr:rowOff>152400</xdr:rowOff>
    </xdr:to>
    <xdr:pic>
      <xdr:nvPicPr>
        <xdr:cNvPr id="143" name="Picture 154" descr="bouton_iaca313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4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257175</xdr:colOff>
      <xdr:row>59</xdr:row>
      <xdr:rowOff>152400</xdr:rowOff>
    </xdr:to>
    <xdr:pic>
      <xdr:nvPicPr>
        <xdr:cNvPr id="144" name="Picture 155" descr="bouton_iaca313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4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257175</xdr:colOff>
      <xdr:row>59</xdr:row>
      <xdr:rowOff>152400</xdr:rowOff>
    </xdr:to>
    <xdr:pic>
      <xdr:nvPicPr>
        <xdr:cNvPr id="145" name="Picture 156" descr="bouton_iaca313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4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257175</xdr:colOff>
      <xdr:row>66</xdr:row>
      <xdr:rowOff>152400</xdr:rowOff>
    </xdr:to>
    <xdr:pic>
      <xdr:nvPicPr>
        <xdr:cNvPr id="146" name="Picture 157" descr="bouton_iaca313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15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257175</xdr:colOff>
      <xdr:row>66</xdr:row>
      <xdr:rowOff>152400</xdr:rowOff>
    </xdr:to>
    <xdr:pic>
      <xdr:nvPicPr>
        <xdr:cNvPr id="147" name="Picture 158" descr="bouton_iaca313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15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257175</xdr:colOff>
      <xdr:row>66</xdr:row>
      <xdr:rowOff>152400</xdr:rowOff>
    </xdr:to>
    <xdr:pic>
      <xdr:nvPicPr>
        <xdr:cNvPr id="148" name="Picture 159" descr="bouton_iaca313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15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257175</xdr:colOff>
      <xdr:row>66</xdr:row>
      <xdr:rowOff>152400</xdr:rowOff>
    </xdr:to>
    <xdr:pic>
      <xdr:nvPicPr>
        <xdr:cNvPr id="149" name="Picture 160" descr="bouton_iaca313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156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50" name="Picture 161" descr="bouton_iaca313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68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51" name="Picture 162" descr="bouton_iaca313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68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52" name="Picture 163" descr="bouton_iaca313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68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53" name="Picture 164" descr="bouton_iaca313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68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257175</xdr:colOff>
      <xdr:row>67</xdr:row>
      <xdr:rowOff>152400</xdr:rowOff>
    </xdr:to>
    <xdr:pic>
      <xdr:nvPicPr>
        <xdr:cNvPr id="154" name="Picture 165" descr="bouton_iaca313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68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55" name="Picture 166" descr="bouton_iaca313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56" name="Picture 167" descr="bouton_iaca313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57" name="Picture 168" descr="bouton_iaca313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58" name="Picture 169" descr="bouton_iaca313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59" name="Picture 170" descr="bouton_iaca313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0" name="Picture 171" descr="bouton_iaca313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1" name="Picture 172" descr="bouton_iaca313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2" name="Picture 173" descr="bouton_iaca313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3" name="Picture 174" descr="bouton_iaca313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4" name="Picture 175" descr="bouton_iaca313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5" name="Picture 176" descr="bouton_iaca313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6" name="Picture 177" descr="bouton_iaca313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7" name="Picture 178" descr="bouton_iaca313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8" name="Picture 179" descr="bouton_iaca313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69" name="Picture 180" descr="bouton_iaca313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0" name="Picture 181" descr="bouton_iaca313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1" name="Picture 182" descr="bouton_iaca313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2" name="Picture 183" descr="bouton_iaca313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3" name="Picture 184" descr="bouton_iaca313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4" name="Picture 185" descr="bouton_iaca313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5" name="Picture 186" descr="bouton_iaca313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6" name="Picture 187" descr="bouton_iaca313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7" name="Picture 188" descr="bouton_iaca313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8" name="Picture 189" descr="bouton_iaca313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0</xdr:rowOff>
    </xdr:from>
    <xdr:to>
      <xdr:col>0</xdr:col>
      <xdr:colOff>257175</xdr:colOff>
      <xdr:row>70</xdr:row>
      <xdr:rowOff>142875</xdr:rowOff>
    </xdr:to>
    <xdr:pic>
      <xdr:nvPicPr>
        <xdr:cNvPr id="179" name="Picture 190" descr="bouton_iaca313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15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80" name="Picture 191" descr="bouton_iaca313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25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81" name="Picture 192" descr="bouton_iaca313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25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82" name="Picture 193" descr="bouton_iaca313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25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83" name="Picture 194" descr="bouton_iaca313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25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257175</xdr:colOff>
      <xdr:row>70</xdr:row>
      <xdr:rowOff>152400</xdr:rowOff>
    </xdr:to>
    <xdr:pic>
      <xdr:nvPicPr>
        <xdr:cNvPr id="184" name="Picture 195" descr="bouton_iaca313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252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0</xdr:col>
      <xdr:colOff>257175</xdr:colOff>
      <xdr:row>72</xdr:row>
      <xdr:rowOff>152400</xdr:rowOff>
    </xdr:to>
    <xdr:pic>
      <xdr:nvPicPr>
        <xdr:cNvPr id="185" name="Picture 206" descr="bouton_iaca313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0</xdr:col>
      <xdr:colOff>257175</xdr:colOff>
      <xdr:row>72</xdr:row>
      <xdr:rowOff>152400</xdr:rowOff>
    </xdr:to>
    <xdr:pic>
      <xdr:nvPicPr>
        <xdr:cNvPr id="186" name="Picture 207" descr="bouton_iaca313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0</xdr:col>
      <xdr:colOff>257175</xdr:colOff>
      <xdr:row>72</xdr:row>
      <xdr:rowOff>152400</xdr:rowOff>
    </xdr:to>
    <xdr:pic>
      <xdr:nvPicPr>
        <xdr:cNvPr id="187" name="Picture 208" descr="bouton_iaca313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0</xdr:col>
      <xdr:colOff>257175</xdr:colOff>
      <xdr:row>72</xdr:row>
      <xdr:rowOff>152400</xdr:rowOff>
    </xdr:to>
    <xdr:pic>
      <xdr:nvPicPr>
        <xdr:cNvPr id="188" name="Picture 209" descr="bouton_iaca313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0</xdr:col>
      <xdr:colOff>257175</xdr:colOff>
      <xdr:row>72</xdr:row>
      <xdr:rowOff>152400</xdr:rowOff>
    </xdr:to>
    <xdr:pic>
      <xdr:nvPicPr>
        <xdr:cNvPr id="189" name="Picture 210" descr="bouton_iaca313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0" name="Picture 216" descr="bouton_iaca313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82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1" name="Picture 217" descr="bouton_iaca313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82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2" name="Picture 218" descr="bouton_iaca313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82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3" name="Picture 219" descr="bouton_iaca313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82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257175</xdr:colOff>
      <xdr:row>73</xdr:row>
      <xdr:rowOff>152400</xdr:rowOff>
    </xdr:to>
    <xdr:pic>
      <xdr:nvPicPr>
        <xdr:cNvPr id="194" name="Picture 220" descr="bouton_iaca313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824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195" name="Picture 221" descr="bouton_iaca313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196" name="Picture 222" descr="bouton_iaca313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197" name="Picture 223" descr="bouton_iaca313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198" name="Picture 224" descr="bouton_iaca313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199" name="Picture 225" descr="bouton_iaca313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200" name="Picture 226" descr="bouton_iaca313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201" name="Picture 227" descr="bouton_iaca313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202" name="Picture 228" descr="bouton_iaca313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203" name="Picture 229" descr="bouton_iaca313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204" name="Picture 230" descr="bouton_iaca313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205" name="Picture 231" descr="bouton_iaca313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0</xdr:rowOff>
    </xdr:from>
    <xdr:to>
      <xdr:col>0</xdr:col>
      <xdr:colOff>257175</xdr:colOff>
      <xdr:row>79</xdr:row>
      <xdr:rowOff>142875</xdr:rowOff>
    </xdr:to>
    <xdr:pic>
      <xdr:nvPicPr>
        <xdr:cNvPr id="206" name="Picture 232" descr="bouton_iaca313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07" name="Picture 233" descr="bouton_iaca313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08" name="Picture 234" descr="bouton_iaca313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09" name="Picture 235" descr="bouton_iaca313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0" name="Picture 236" descr="bouton_iaca313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1" name="Picture 237" descr="bouton_iaca313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2" name="Picture 238" descr="bouton_iaca313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3" name="Picture 239" descr="bouton_iaca313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4" name="Picture 240" descr="bouton_iaca313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5" name="Picture 241" descr="bouton_iaca313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6" name="Picture 242" descr="bouton_iaca313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7" name="Picture 243" descr="bouton_iaca313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0</xdr:rowOff>
    </xdr:from>
    <xdr:to>
      <xdr:col>0</xdr:col>
      <xdr:colOff>257175</xdr:colOff>
      <xdr:row>80</xdr:row>
      <xdr:rowOff>142875</xdr:rowOff>
    </xdr:to>
    <xdr:pic>
      <xdr:nvPicPr>
        <xdr:cNvPr id="218" name="Picture 244" descr="bouton_iaca313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396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257175</xdr:colOff>
      <xdr:row>84</xdr:row>
      <xdr:rowOff>152400</xdr:rowOff>
    </xdr:to>
    <xdr:pic>
      <xdr:nvPicPr>
        <xdr:cNvPr id="219" name="Picture 245" descr="bouton_iaca313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25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257175</xdr:colOff>
      <xdr:row>84</xdr:row>
      <xdr:rowOff>152400</xdr:rowOff>
    </xdr:to>
    <xdr:pic>
      <xdr:nvPicPr>
        <xdr:cNvPr id="220" name="Picture 246" descr="bouton_iaca313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25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257175</xdr:colOff>
      <xdr:row>84</xdr:row>
      <xdr:rowOff>152400</xdr:rowOff>
    </xdr:to>
    <xdr:pic>
      <xdr:nvPicPr>
        <xdr:cNvPr id="221" name="Picture 247" descr="bouton_iaca313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25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257175</xdr:colOff>
      <xdr:row>84</xdr:row>
      <xdr:rowOff>152400</xdr:rowOff>
    </xdr:to>
    <xdr:pic>
      <xdr:nvPicPr>
        <xdr:cNvPr id="222" name="Picture 248" descr="bouton_iaca313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25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257175</xdr:colOff>
      <xdr:row>84</xdr:row>
      <xdr:rowOff>152400</xdr:rowOff>
    </xdr:to>
    <xdr:pic>
      <xdr:nvPicPr>
        <xdr:cNvPr id="223" name="Picture 249" descr="bouton_iaca313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25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257175</xdr:colOff>
      <xdr:row>84</xdr:row>
      <xdr:rowOff>152400</xdr:rowOff>
    </xdr:to>
    <xdr:pic>
      <xdr:nvPicPr>
        <xdr:cNvPr id="224" name="Picture 250" descr="bouton_iaca313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25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257175</xdr:colOff>
      <xdr:row>87</xdr:row>
      <xdr:rowOff>152400</xdr:rowOff>
    </xdr:to>
    <xdr:pic>
      <xdr:nvPicPr>
        <xdr:cNvPr id="225" name="Picture 251" descr="bouton_iaca313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71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257175</xdr:colOff>
      <xdr:row>87</xdr:row>
      <xdr:rowOff>152400</xdr:rowOff>
    </xdr:to>
    <xdr:pic>
      <xdr:nvPicPr>
        <xdr:cNvPr id="226" name="Picture 252" descr="bouton_iaca313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71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257175</xdr:colOff>
      <xdr:row>87</xdr:row>
      <xdr:rowOff>152400</xdr:rowOff>
    </xdr:to>
    <xdr:pic>
      <xdr:nvPicPr>
        <xdr:cNvPr id="227" name="Picture 253" descr="bouton_iaca313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71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257175</xdr:colOff>
      <xdr:row>87</xdr:row>
      <xdr:rowOff>152400</xdr:rowOff>
    </xdr:to>
    <xdr:pic>
      <xdr:nvPicPr>
        <xdr:cNvPr id="228" name="Picture 254" descr="bouton_iaca313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71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257175</xdr:colOff>
      <xdr:row>87</xdr:row>
      <xdr:rowOff>152400</xdr:rowOff>
    </xdr:to>
    <xdr:pic>
      <xdr:nvPicPr>
        <xdr:cNvPr id="229" name="Picture 255" descr="bouton_iaca313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71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257175</xdr:colOff>
      <xdr:row>87</xdr:row>
      <xdr:rowOff>152400</xdr:rowOff>
    </xdr:to>
    <xdr:pic>
      <xdr:nvPicPr>
        <xdr:cNvPr id="230" name="Picture 256" descr="bouton_iaca313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7160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257175</xdr:colOff>
      <xdr:row>59</xdr:row>
      <xdr:rowOff>152400</xdr:rowOff>
    </xdr:to>
    <xdr:pic>
      <xdr:nvPicPr>
        <xdr:cNvPr id="231" name="Picture 257" descr="bouton_iaca313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4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257175</xdr:colOff>
      <xdr:row>59</xdr:row>
      <xdr:rowOff>152400</xdr:rowOff>
    </xdr:to>
    <xdr:pic>
      <xdr:nvPicPr>
        <xdr:cNvPr id="232" name="Picture 258" descr="bouton_iaca313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48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123</xdr:row>
      <xdr:rowOff>9525</xdr:rowOff>
    </xdr:from>
    <xdr:to>
      <xdr:col>0</xdr:col>
      <xdr:colOff>257175</xdr:colOff>
      <xdr:row>123</xdr:row>
      <xdr:rowOff>152400</xdr:rowOff>
    </xdr:to>
    <xdr:pic>
      <xdr:nvPicPr>
        <xdr:cNvPr id="233" name="Picture 259" descr="bouton_iaca313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354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9525</xdr:rowOff>
    </xdr:from>
    <xdr:to>
      <xdr:col>0</xdr:col>
      <xdr:colOff>257175</xdr:colOff>
      <xdr:row>79</xdr:row>
      <xdr:rowOff>152400</xdr:rowOff>
    </xdr:to>
    <xdr:pic>
      <xdr:nvPicPr>
        <xdr:cNvPr id="234" name="Picture 260" descr="bouton_iaca313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968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9525</xdr:rowOff>
    </xdr:from>
    <xdr:to>
      <xdr:col>0</xdr:col>
      <xdr:colOff>257175</xdr:colOff>
      <xdr:row>180</xdr:row>
      <xdr:rowOff>152400</xdr:rowOff>
    </xdr:to>
    <xdr:pic>
      <xdr:nvPicPr>
        <xdr:cNvPr id="235" name="Picture 261" descr="bouton_iaca313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689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9525</xdr:rowOff>
    </xdr:from>
    <xdr:to>
      <xdr:col>0</xdr:col>
      <xdr:colOff>257175</xdr:colOff>
      <xdr:row>180</xdr:row>
      <xdr:rowOff>152400</xdr:rowOff>
    </xdr:to>
    <xdr:pic>
      <xdr:nvPicPr>
        <xdr:cNvPr id="236" name="Picture 262" descr="bouton_iaca313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689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9525</xdr:rowOff>
    </xdr:from>
    <xdr:to>
      <xdr:col>0</xdr:col>
      <xdr:colOff>257175</xdr:colOff>
      <xdr:row>180</xdr:row>
      <xdr:rowOff>152400</xdr:rowOff>
    </xdr:to>
    <xdr:pic>
      <xdr:nvPicPr>
        <xdr:cNvPr id="237" name="Picture 263" descr="bouton_iaca313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689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305</xdr:row>
      <xdr:rowOff>85725</xdr:rowOff>
    </xdr:from>
    <xdr:to>
      <xdr:col>4</xdr:col>
      <xdr:colOff>114300</xdr:colOff>
      <xdr:row>307</xdr:row>
      <xdr:rowOff>142875</xdr:rowOff>
    </xdr:to>
    <xdr:pic>
      <xdr:nvPicPr>
        <xdr:cNvPr id="238" name="Picture 238" descr="ACC_Coul_2005"/>
        <xdr:cNvPicPr preferRelativeResize="1">
          <a:picLocks noChangeAspect="1"/>
        </xdr:cNvPicPr>
      </xdr:nvPicPr>
      <xdr:blipFill>
        <a:blip r:embed="rId476"/>
        <a:stretch>
          <a:fillRect/>
        </a:stretch>
      </xdr:blipFill>
      <xdr:spPr>
        <a:xfrm>
          <a:off x="419100" y="49072800"/>
          <a:ext cx="1590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305</xdr:row>
      <xdr:rowOff>85725</xdr:rowOff>
    </xdr:from>
    <xdr:to>
      <xdr:col>9</xdr:col>
      <xdr:colOff>638175</xdr:colOff>
      <xdr:row>309</xdr:row>
      <xdr:rowOff>9525</xdr:rowOff>
    </xdr:to>
    <xdr:pic>
      <xdr:nvPicPr>
        <xdr:cNvPr id="239" name="Picture 239" descr="Mapaq"/>
        <xdr:cNvPicPr preferRelativeResize="1">
          <a:picLocks noChangeAspect="1"/>
        </xdr:cNvPicPr>
      </xdr:nvPicPr>
      <xdr:blipFill>
        <a:blip r:embed="rId477"/>
        <a:stretch>
          <a:fillRect/>
        </a:stretch>
      </xdr:blipFill>
      <xdr:spPr>
        <a:xfrm>
          <a:off x="4819650" y="49072800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303</xdr:row>
      <xdr:rowOff>57150</xdr:rowOff>
    </xdr:from>
    <xdr:to>
      <xdr:col>9</xdr:col>
      <xdr:colOff>647700</xdr:colOff>
      <xdr:row>305</xdr:row>
      <xdr:rowOff>66675</xdr:rowOff>
    </xdr:to>
    <xdr:sp>
      <xdr:nvSpPr>
        <xdr:cNvPr id="240" name="Text Box 240"/>
        <xdr:cNvSpPr txBox="1">
          <a:spLocks noChangeArrowheads="1"/>
        </xdr:cNvSpPr>
      </xdr:nvSpPr>
      <xdr:spPr>
        <a:xfrm>
          <a:off x="400050" y="48720375"/>
          <a:ext cx="5934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projet a été réalisé dans le cadre du programme « Initiative d’appui aux conseillers agricoles (IACA) » selon les termes de l’Entente Canada-Québec sur le Renouveau du Cadre stratégique agricole.</a:t>
          </a:r>
        </a:p>
      </xdr:txBody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247650</xdr:colOff>
      <xdr:row>125</xdr:row>
      <xdr:rowOff>142875</xdr:rowOff>
    </xdr:to>
    <xdr:pic>
      <xdr:nvPicPr>
        <xdr:cNvPr id="241" name="Picture 107" descr="bouton_iaca313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500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3"/>
  <sheetViews>
    <sheetView tabSelected="1" zoomScaleSheetLayoutView="50" zoomScalePageLayoutView="0" workbookViewId="0" topLeftCell="A96">
      <selection activeCell="M128" sqref="M128"/>
    </sheetView>
  </sheetViews>
  <sheetFormatPr defaultColWidth="11.421875" defaultRowHeight="12.75"/>
  <cols>
    <col min="1" max="1" width="4.421875" style="346" customWidth="1"/>
    <col min="2" max="2" width="4.28125" style="350" customWidth="1"/>
    <col min="3" max="3" width="9.7109375" style="346" customWidth="1"/>
    <col min="4" max="4" width="10.00390625" style="346" customWidth="1"/>
    <col min="5" max="5" width="11.421875" style="346" customWidth="1"/>
    <col min="6" max="6" width="9.7109375" style="346" customWidth="1"/>
    <col min="7" max="8" width="11.421875" style="346" customWidth="1"/>
    <col min="9" max="9" width="12.8515625" style="346" customWidth="1"/>
    <col min="10" max="10" width="11.421875" style="346" customWidth="1"/>
    <col min="11" max="11" width="10.28125" style="346" customWidth="1"/>
    <col min="12" max="12" width="4.28125" style="346" customWidth="1"/>
    <col min="13" max="13" width="11.421875" style="348" customWidth="1"/>
    <col min="14" max="18" width="11.7109375" style="348" customWidth="1"/>
    <col min="19" max="19" width="9.7109375" style="348" customWidth="1"/>
    <col min="20" max="20" width="9.7109375" style="346" customWidth="1"/>
    <col min="21" max="16384" width="11.421875" style="346" customWidth="1"/>
  </cols>
  <sheetData>
    <row r="1" spans="2:19" s="2" customFormat="1" ht="15.75">
      <c r="B1" s="1"/>
      <c r="C1" s="355"/>
      <c r="D1" s="355"/>
      <c r="E1" s="355"/>
      <c r="F1" s="355"/>
      <c r="G1" s="355"/>
      <c r="H1" s="355"/>
      <c r="I1" s="355"/>
      <c r="J1" s="355"/>
      <c r="K1" s="351" t="s">
        <v>100</v>
      </c>
      <c r="M1" s="3"/>
      <c r="N1" s="3"/>
      <c r="O1" s="3"/>
      <c r="P1" s="3"/>
      <c r="Q1" s="3"/>
      <c r="R1" s="3"/>
      <c r="S1" s="3"/>
    </row>
    <row r="2" spans="2:19" s="4" customFormat="1" ht="15.75">
      <c r="B2" s="1"/>
      <c r="C2" s="356" t="s">
        <v>187</v>
      </c>
      <c r="D2" s="357"/>
      <c r="E2" s="358"/>
      <c r="F2" s="358"/>
      <c r="G2" s="357"/>
      <c r="H2" s="357"/>
      <c r="I2" s="357"/>
      <c r="J2" s="357"/>
      <c r="K2" s="355"/>
      <c r="M2" s="5"/>
      <c r="N2" s="5"/>
      <c r="O2" s="5"/>
      <c r="P2" s="5"/>
      <c r="Q2" s="5"/>
      <c r="R2" s="5"/>
      <c r="S2" s="5"/>
    </row>
    <row r="3" spans="2:19" s="4" customFormat="1" ht="15.75">
      <c r="B3" s="6" t="s">
        <v>148</v>
      </c>
      <c r="C3" s="356" t="s">
        <v>188</v>
      </c>
      <c r="D3" s="359"/>
      <c r="E3" s="359"/>
      <c r="F3" s="359"/>
      <c r="G3" s="360"/>
      <c r="H3" s="360"/>
      <c r="I3" s="361" t="s">
        <v>189</v>
      </c>
      <c r="J3" s="359"/>
      <c r="K3" s="362"/>
      <c r="M3" s="5"/>
      <c r="N3" s="5"/>
      <c r="O3" s="5"/>
      <c r="P3" s="5"/>
      <c r="Q3" s="5"/>
      <c r="R3" s="5"/>
      <c r="S3" s="5"/>
    </row>
    <row r="4" spans="2:19" s="4" customFormat="1" ht="15.75">
      <c r="B4" s="6"/>
      <c r="C4" s="356"/>
      <c r="D4" s="360"/>
      <c r="E4" s="360"/>
      <c r="F4" s="360"/>
      <c r="G4" s="360"/>
      <c r="H4" s="360"/>
      <c r="I4" s="360"/>
      <c r="J4" s="360"/>
      <c r="K4" s="363"/>
      <c r="M4" s="5"/>
      <c r="N4" s="5"/>
      <c r="O4" s="5"/>
      <c r="P4" s="5"/>
      <c r="Q4" s="5"/>
      <c r="R4" s="5"/>
      <c r="S4" s="5"/>
    </row>
    <row r="5" spans="2:19" s="4" customFormat="1" ht="15.75">
      <c r="B5" s="6"/>
      <c r="C5" s="356" t="s">
        <v>175</v>
      </c>
      <c r="D5" s="364"/>
      <c r="E5" s="365"/>
      <c r="F5" s="365"/>
      <c r="G5" s="357"/>
      <c r="H5" s="357"/>
      <c r="I5" s="357"/>
      <c r="J5" s="357"/>
      <c r="K5" s="366"/>
      <c r="M5" s="5"/>
      <c r="N5" s="5"/>
      <c r="O5" s="5"/>
      <c r="P5" s="5"/>
      <c r="Q5" s="5"/>
      <c r="R5" s="5"/>
      <c r="S5" s="5"/>
    </row>
    <row r="6" spans="2:19" s="4" customFormat="1" ht="15.75">
      <c r="B6" s="7"/>
      <c r="C6" s="367" t="s">
        <v>190</v>
      </c>
      <c r="D6" s="358"/>
      <c r="E6" s="358"/>
      <c r="F6" s="358"/>
      <c r="G6" s="357"/>
      <c r="H6" s="357"/>
      <c r="I6" s="361" t="s">
        <v>191</v>
      </c>
      <c r="J6" s="358"/>
      <c r="K6" s="368"/>
      <c r="L6" s="8"/>
      <c r="M6" s="5"/>
      <c r="N6" s="5"/>
      <c r="O6" s="5"/>
      <c r="P6" s="5"/>
      <c r="Q6" s="5"/>
      <c r="R6" s="5"/>
      <c r="S6" s="5"/>
    </row>
    <row r="7" spans="2:19" s="4" customFormat="1" ht="15">
      <c r="B7" s="9"/>
      <c r="C7" s="369" t="s">
        <v>192</v>
      </c>
      <c r="D7" s="358"/>
      <c r="E7" s="358"/>
      <c r="F7" s="358"/>
      <c r="G7" s="358"/>
      <c r="H7" s="358"/>
      <c r="I7" s="358"/>
      <c r="J7" s="358"/>
      <c r="K7" s="365"/>
      <c r="L7" s="10"/>
      <c r="M7" s="5"/>
      <c r="N7" s="5"/>
      <c r="O7" s="5"/>
      <c r="P7" s="5"/>
      <c r="Q7" s="5"/>
      <c r="R7" s="5"/>
      <c r="S7" s="5"/>
    </row>
    <row r="8" spans="2:19" s="4" customFormat="1" ht="12.75">
      <c r="B8" s="7"/>
      <c r="C8" s="11"/>
      <c r="D8" s="11"/>
      <c r="E8" s="11"/>
      <c r="F8" s="11"/>
      <c r="G8" s="11"/>
      <c r="H8" s="11"/>
      <c r="I8" s="11"/>
      <c r="J8" s="11"/>
      <c r="K8" s="11"/>
      <c r="L8" s="8"/>
      <c r="M8" s="5"/>
      <c r="N8" s="5"/>
      <c r="O8" s="5"/>
      <c r="P8" s="5"/>
      <c r="Q8" s="5"/>
      <c r="R8" s="5"/>
      <c r="S8" s="5"/>
    </row>
    <row r="9" spans="2:19" s="14" customFormat="1" ht="12" customHeight="1">
      <c r="B9" s="12" t="s">
        <v>75</v>
      </c>
      <c r="C9" s="13"/>
      <c r="D9" s="13"/>
      <c r="E9" s="13"/>
      <c r="F9" s="13"/>
      <c r="G9" s="13"/>
      <c r="H9" s="13"/>
      <c r="I9" s="13"/>
      <c r="L9" s="15"/>
      <c r="M9" s="16"/>
      <c r="N9" s="16"/>
      <c r="O9" s="16"/>
      <c r="P9" s="16"/>
      <c r="Q9" s="16"/>
      <c r="R9" s="16"/>
      <c r="S9" s="16"/>
    </row>
    <row r="10" spans="2:19" s="14" customFormat="1" ht="12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M10" s="16"/>
      <c r="N10" s="16"/>
      <c r="O10" s="16"/>
      <c r="P10" s="16"/>
      <c r="Q10" s="16"/>
      <c r="R10" s="16"/>
      <c r="S10" s="16"/>
    </row>
    <row r="11" spans="2:19" s="14" customFormat="1" ht="12" customHeight="1">
      <c r="B11" s="17" t="s">
        <v>73</v>
      </c>
      <c r="C11" s="433" t="s">
        <v>76</v>
      </c>
      <c r="D11" s="433"/>
      <c r="E11" s="433"/>
      <c r="F11" s="433"/>
      <c r="G11" s="433"/>
      <c r="H11" s="433"/>
      <c r="I11" s="433"/>
      <c r="J11" s="433"/>
      <c r="K11" s="433"/>
      <c r="M11" s="16"/>
      <c r="N11" s="16"/>
      <c r="O11" s="16"/>
      <c r="P11" s="16"/>
      <c r="Q11" s="16"/>
      <c r="R11" s="16"/>
      <c r="S11" s="16"/>
    </row>
    <row r="12" spans="2:19" s="14" customFormat="1" ht="12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M12" s="16"/>
      <c r="N12" s="16"/>
      <c r="O12" s="16"/>
      <c r="P12" s="16"/>
      <c r="Q12" s="16"/>
      <c r="R12" s="16"/>
      <c r="S12" s="16"/>
    </row>
    <row r="13" spans="2:19" s="14" customFormat="1" ht="12" customHeight="1">
      <c r="B13" s="17" t="s">
        <v>73</v>
      </c>
      <c r="C13" s="436" t="s">
        <v>77</v>
      </c>
      <c r="D13" s="436"/>
      <c r="E13" s="436"/>
      <c r="F13" s="436"/>
      <c r="G13" s="436"/>
      <c r="H13" s="436"/>
      <c r="I13" s="436"/>
      <c r="J13" s="436"/>
      <c r="K13" s="436"/>
      <c r="L13" s="19"/>
      <c r="M13" s="16"/>
      <c r="N13" s="16"/>
      <c r="O13" s="16"/>
      <c r="P13" s="16"/>
      <c r="Q13" s="16"/>
      <c r="R13" s="16"/>
      <c r="S13" s="16"/>
    </row>
    <row r="14" spans="2:19" s="14" customFormat="1" ht="12" customHeight="1">
      <c r="B14" s="17"/>
      <c r="C14" s="436"/>
      <c r="D14" s="436"/>
      <c r="E14" s="436"/>
      <c r="F14" s="436"/>
      <c r="G14" s="436"/>
      <c r="H14" s="436"/>
      <c r="I14" s="436"/>
      <c r="J14" s="436"/>
      <c r="K14" s="436"/>
      <c r="M14" s="16"/>
      <c r="N14" s="16"/>
      <c r="O14" s="16"/>
      <c r="P14" s="16"/>
      <c r="Q14" s="16"/>
      <c r="R14" s="16"/>
      <c r="S14" s="16"/>
    </row>
    <row r="15" spans="2:19" s="14" customFormat="1" ht="12" customHeight="1">
      <c r="B15" s="17"/>
      <c r="E15" s="434"/>
      <c r="F15" s="434"/>
      <c r="G15" s="435"/>
      <c r="H15" s="435"/>
      <c r="M15" s="16"/>
      <c r="N15" s="16"/>
      <c r="O15" s="16"/>
      <c r="P15" s="16"/>
      <c r="Q15" s="16"/>
      <c r="R15" s="16"/>
      <c r="S15" s="16"/>
    </row>
    <row r="16" spans="2:19" s="4" customFormat="1" ht="12" customHeight="1">
      <c r="B16" s="20" t="str">
        <f>"SOMMAIRE       (Cette section se remplit automatiquement)"</f>
        <v>SOMMAIRE       (Cette section se remplit automatiquement)</v>
      </c>
      <c r="C16" s="8"/>
      <c r="D16" s="21"/>
      <c r="L16" s="22"/>
      <c r="M16" s="5"/>
      <c r="N16" s="5"/>
      <c r="O16" s="5"/>
      <c r="P16" s="5"/>
      <c r="Q16" s="5"/>
      <c r="R16" s="5"/>
      <c r="S16" s="5"/>
    </row>
    <row r="17" spans="2:19" s="28" customFormat="1" ht="19.5" customHeight="1">
      <c r="B17" s="23"/>
      <c r="C17" s="24"/>
      <c r="D17" s="24"/>
      <c r="E17" s="24"/>
      <c r="F17" s="25"/>
      <c r="G17" s="26" t="s">
        <v>88</v>
      </c>
      <c r="H17" s="370" t="s">
        <v>101</v>
      </c>
      <c r="I17" s="26"/>
      <c r="J17" s="26" t="s">
        <v>99</v>
      </c>
      <c r="K17" s="25"/>
      <c r="L17" s="24"/>
      <c r="M17" s="27"/>
      <c r="N17" s="27"/>
      <c r="O17" s="27"/>
      <c r="P17" s="27"/>
      <c r="Q17" s="27"/>
      <c r="R17" s="27"/>
      <c r="S17" s="27"/>
    </row>
    <row r="18" spans="2:19" s="28" customFormat="1" ht="12" customHeight="1">
      <c r="B18" s="29"/>
      <c r="C18" s="30"/>
      <c r="D18" s="30"/>
      <c r="E18" s="30"/>
      <c r="F18" s="31"/>
      <c r="G18" s="32"/>
      <c r="H18" s="32"/>
      <c r="I18" s="32"/>
      <c r="J18" s="33"/>
      <c r="L18" s="30"/>
      <c r="M18" s="27"/>
      <c r="N18" s="27"/>
      <c r="O18" s="27"/>
      <c r="P18" s="27"/>
      <c r="Q18" s="27"/>
      <c r="R18" s="27"/>
      <c r="S18" s="27"/>
    </row>
    <row r="19" spans="2:19" s="39" customFormat="1" ht="12" customHeight="1">
      <c r="B19" s="34"/>
      <c r="C19" s="35" t="s">
        <v>102</v>
      </c>
      <c r="D19" s="28"/>
      <c r="E19" s="28"/>
      <c r="F19" s="28"/>
      <c r="G19" s="36">
        <f>J128</f>
        <v>0</v>
      </c>
      <c r="H19" s="36" t="e">
        <f>G19/H52</f>
        <v>#DIV/0!</v>
      </c>
      <c r="I19" s="37"/>
      <c r="J19" s="38">
        <v>100</v>
      </c>
      <c r="M19" s="40"/>
      <c r="N19" s="40"/>
      <c r="O19" s="40"/>
      <c r="P19" s="40"/>
      <c r="Q19" s="40"/>
      <c r="R19" s="40"/>
      <c r="S19" s="40"/>
    </row>
    <row r="20" spans="2:19" s="39" customFormat="1" ht="12" customHeight="1">
      <c r="B20" s="41"/>
      <c r="C20" s="42" t="s">
        <v>103</v>
      </c>
      <c r="H20" s="43"/>
      <c r="J20" s="44"/>
      <c r="M20" s="40"/>
      <c r="N20" s="40"/>
      <c r="O20" s="40"/>
      <c r="P20" s="40"/>
      <c r="Q20" s="40"/>
      <c r="R20" s="40"/>
      <c r="S20" s="40"/>
    </row>
    <row r="21" spans="2:19" s="39" customFormat="1" ht="12" customHeight="1">
      <c r="B21" s="41"/>
      <c r="C21" s="45" t="s">
        <v>104</v>
      </c>
      <c r="G21" s="43">
        <f>J153</f>
        <v>0</v>
      </c>
      <c r="H21" s="43" t="e">
        <f>G21/$H$52</f>
        <v>#DIV/0!</v>
      </c>
      <c r="I21" s="46"/>
      <c r="J21" s="44" t="e">
        <f>(G21/$G$19)*$J$19</f>
        <v>#DIV/0!</v>
      </c>
      <c r="M21" s="40"/>
      <c r="N21" s="40"/>
      <c r="O21" s="40"/>
      <c r="P21" s="40"/>
      <c r="Q21" s="40"/>
      <c r="R21" s="40"/>
      <c r="S21" s="40"/>
    </row>
    <row r="22" spans="2:19" s="39" customFormat="1" ht="12" customHeight="1">
      <c r="B22" s="41"/>
      <c r="C22" s="45" t="s">
        <v>105</v>
      </c>
      <c r="G22" s="43">
        <f>J163</f>
        <v>0</v>
      </c>
      <c r="H22" s="43" t="e">
        <f>G22/$H$52</f>
        <v>#DIV/0!</v>
      </c>
      <c r="I22" s="46"/>
      <c r="J22" s="44" t="e">
        <f>(G22/$G$19)*$J$19</f>
        <v>#DIV/0!</v>
      </c>
      <c r="M22" s="40"/>
      <c r="N22" s="40"/>
      <c r="O22" s="40"/>
      <c r="P22" s="40"/>
      <c r="Q22" s="40"/>
      <c r="R22" s="40"/>
      <c r="S22" s="40"/>
    </row>
    <row r="23" spans="2:19" s="39" customFormat="1" ht="12" customHeight="1">
      <c r="B23" s="41"/>
      <c r="C23" s="45" t="s">
        <v>106</v>
      </c>
      <c r="G23" s="43">
        <f>J173</f>
        <v>0</v>
      </c>
      <c r="H23" s="43" t="e">
        <f>G23/$H$52</f>
        <v>#DIV/0!</v>
      </c>
      <c r="I23" s="46"/>
      <c r="J23" s="44" t="e">
        <f>(G23/$G$19)*$J$19</f>
        <v>#DIV/0!</v>
      </c>
      <c r="M23" s="40"/>
      <c r="N23" s="40"/>
      <c r="O23" s="40"/>
      <c r="P23" s="40"/>
      <c r="Q23" s="40"/>
      <c r="R23" s="40"/>
      <c r="S23" s="40"/>
    </row>
    <row r="24" spans="2:19" s="39" customFormat="1" ht="12" customHeight="1">
      <c r="B24" s="41"/>
      <c r="C24" s="45" t="s">
        <v>107</v>
      </c>
      <c r="G24" s="43">
        <f>J186</f>
        <v>0</v>
      </c>
      <c r="H24" s="43" t="e">
        <f>G24/$H$52</f>
        <v>#DIV/0!</v>
      </c>
      <c r="I24" s="46"/>
      <c r="J24" s="44" t="e">
        <f>(G24/$G$19)*$J$19</f>
        <v>#DIV/0!</v>
      </c>
      <c r="M24" s="40"/>
      <c r="N24" s="40"/>
      <c r="O24" s="40"/>
      <c r="P24" s="40"/>
      <c r="Q24" s="40"/>
      <c r="R24" s="40"/>
      <c r="S24" s="40"/>
    </row>
    <row r="25" spans="2:19" s="39" customFormat="1" ht="12" customHeight="1">
      <c r="B25" s="41"/>
      <c r="C25" s="45" t="s">
        <v>108</v>
      </c>
      <c r="F25" s="47"/>
      <c r="G25" s="43">
        <f>J188</f>
        <v>0</v>
      </c>
      <c r="H25" s="43" t="e">
        <f>G25/$H$52</f>
        <v>#DIV/0!</v>
      </c>
      <c r="I25" s="46"/>
      <c r="J25" s="44" t="e">
        <f>(G25/$G$19)*$J$19</f>
        <v>#DIV/0!</v>
      </c>
      <c r="M25" s="40"/>
      <c r="N25" s="40"/>
      <c r="O25" s="40"/>
      <c r="P25" s="40"/>
      <c r="Q25" s="40"/>
      <c r="R25" s="40"/>
      <c r="S25" s="40"/>
    </row>
    <row r="26" spans="2:19" s="39" customFormat="1" ht="12" customHeight="1">
      <c r="B26" s="41"/>
      <c r="C26" s="48"/>
      <c r="G26" s="43"/>
      <c r="H26" s="49"/>
      <c r="I26" s="43"/>
      <c r="J26" s="50"/>
      <c r="M26" s="40"/>
      <c r="N26" s="40"/>
      <c r="O26" s="40"/>
      <c r="P26" s="40"/>
      <c r="Q26" s="40"/>
      <c r="R26" s="40"/>
      <c r="S26" s="40"/>
    </row>
    <row r="27" spans="2:19" s="28" customFormat="1" ht="12" customHeight="1">
      <c r="B27" s="41"/>
      <c r="C27" s="51" t="s">
        <v>109</v>
      </c>
      <c r="G27" s="52">
        <f>J190</f>
        <v>0</v>
      </c>
      <c r="H27" s="52" t="e">
        <f>G27/$H$52</f>
        <v>#DIV/0!</v>
      </c>
      <c r="I27" s="53"/>
      <c r="J27" s="54" t="e">
        <f>(G27/$G$19)*$J$19</f>
        <v>#DIV/0!</v>
      </c>
      <c r="M27" s="27"/>
      <c r="N27" s="27"/>
      <c r="O27" s="27"/>
      <c r="P27" s="27"/>
      <c r="Q27" s="27"/>
      <c r="R27" s="27"/>
      <c r="S27" s="27"/>
    </row>
    <row r="28" spans="2:19" s="28" customFormat="1" ht="12" customHeight="1">
      <c r="B28" s="34"/>
      <c r="C28" s="55"/>
      <c r="G28" s="56"/>
      <c r="H28" s="57"/>
      <c r="I28" s="36"/>
      <c r="J28" s="58"/>
      <c r="M28" s="27"/>
      <c r="N28" s="27"/>
      <c r="O28" s="27"/>
      <c r="P28" s="27"/>
      <c r="Q28" s="27"/>
      <c r="R28" s="27"/>
      <c r="S28" s="27"/>
    </row>
    <row r="29" spans="2:19" s="28" customFormat="1" ht="12" customHeight="1">
      <c r="B29" s="34"/>
      <c r="C29" s="35" t="s">
        <v>110</v>
      </c>
      <c r="G29" s="36">
        <f>J216</f>
        <v>0</v>
      </c>
      <c r="H29" s="36" t="e">
        <f>G29/$H$52</f>
        <v>#DIV/0!</v>
      </c>
      <c r="I29" s="36"/>
      <c r="J29" s="58" t="e">
        <f>(G29/$G$19)*$J$19</f>
        <v>#DIV/0!</v>
      </c>
      <c r="M29" s="27"/>
      <c r="N29" s="27"/>
      <c r="O29" s="27"/>
      <c r="P29" s="27"/>
      <c r="Q29" s="27"/>
      <c r="R29" s="27"/>
      <c r="S29" s="27"/>
    </row>
    <row r="30" spans="2:19" s="28" customFormat="1" ht="12" customHeight="1">
      <c r="B30" s="34"/>
      <c r="C30" s="55"/>
      <c r="G30" s="56"/>
      <c r="H30" s="36"/>
      <c r="I30" s="36"/>
      <c r="J30" s="58"/>
      <c r="M30" s="27"/>
      <c r="N30" s="27"/>
      <c r="O30" s="27"/>
      <c r="P30" s="27"/>
      <c r="Q30" s="27"/>
      <c r="R30" s="27"/>
      <c r="S30" s="27"/>
    </row>
    <row r="31" spans="2:19" s="28" customFormat="1" ht="12" customHeight="1">
      <c r="B31" s="34"/>
      <c r="C31" s="35" t="s">
        <v>83</v>
      </c>
      <c r="G31" s="36">
        <f>J218</f>
        <v>0</v>
      </c>
      <c r="H31" s="36" t="e">
        <f>G31/$H$52</f>
        <v>#DIV/0!</v>
      </c>
      <c r="I31" s="37"/>
      <c r="J31" s="58" t="e">
        <f>(G31/$G$19)*$J$19</f>
        <v>#DIV/0!</v>
      </c>
      <c r="M31" s="27"/>
      <c r="N31" s="27"/>
      <c r="O31" s="27"/>
      <c r="P31" s="27"/>
      <c r="Q31" s="27"/>
      <c r="R31" s="27"/>
      <c r="S31" s="27"/>
    </row>
    <row r="32" spans="2:19" s="28" customFormat="1" ht="12" customHeight="1">
      <c r="B32" s="34"/>
      <c r="C32" s="35" t="s">
        <v>111</v>
      </c>
      <c r="F32" s="59"/>
      <c r="G32" s="36">
        <f>J220</f>
        <v>0</v>
      </c>
      <c r="H32" s="36" t="e">
        <f>G32/$H$52</f>
        <v>#DIV/0!</v>
      </c>
      <c r="I32" s="37"/>
      <c r="J32" s="58" t="e">
        <f>(G32/$G$19)*$J$19</f>
        <v>#DIV/0!</v>
      </c>
      <c r="M32" s="27"/>
      <c r="N32" s="27"/>
      <c r="O32" s="27"/>
      <c r="P32" s="27"/>
      <c r="Q32" s="27"/>
      <c r="R32" s="27"/>
      <c r="S32" s="27"/>
    </row>
    <row r="33" spans="2:19" s="28" customFormat="1" ht="12" customHeight="1">
      <c r="B33" s="34"/>
      <c r="C33" s="35"/>
      <c r="G33" s="36"/>
      <c r="H33" s="36"/>
      <c r="I33" s="37"/>
      <c r="J33" s="58"/>
      <c r="M33" s="27"/>
      <c r="N33" s="27"/>
      <c r="O33" s="27"/>
      <c r="P33" s="27"/>
      <c r="Q33" s="27"/>
      <c r="R33" s="27"/>
      <c r="S33" s="27"/>
    </row>
    <row r="34" spans="2:19" s="28" customFormat="1" ht="12" customHeight="1">
      <c r="B34" s="34"/>
      <c r="C34" s="35" t="s">
        <v>2</v>
      </c>
      <c r="G34" s="36">
        <f>J232</f>
        <v>0</v>
      </c>
      <c r="H34" s="36" t="e">
        <f>G34/$H$52</f>
        <v>#DIV/0!</v>
      </c>
      <c r="I34" s="37"/>
      <c r="J34" s="58" t="e">
        <f>(G34/$G$19)*$J$19</f>
        <v>#DIV/0!</v>
      </c>
      <c r="M34" s="27"/>
      <c r="N34" s="27"/>
      <c r="O34" s="27"/>
      <c r="P34" s="27"/>
      <c r="Q34" s="27"/>
      <c r="R34" s="27"/>
      <c r="S34" s="27"/>
    </row>
    <row r="35" spans="2:19" s="28" customFormat="1" ht="12" customHeight="1">
      <c r="B35" s="34"/>
      <c r="C35" s="35"/>
      <c r="G35" s="36"/>
      <c r="H35" s="36"/>
      <c r="I35" s="37"/>
      <c r="J35" s="58"/>
      <c r="M35" s="27"/>
      <c r="N35" s="27"/>
      <c r="O35" s="27"/>
      <c r="P35" s="27"/>
      <c r="Q35" s="27"/>
      <c r="R35" s="27"/>
      <c r="S35" s="27"/>
    </row>
    <row r="36" spans="2:19" s="28" customFormat="1" ht="12" customHeight="1">
      <c r="B36" s="34"/>
      <c r="C36" s="35" t="s">
        <v>91</v>
      </c>
      <c r="F36" s="59"/>
      <c r="G36" s="36">
        <f>J234</f>
        <v>0</v>
      </c>
      <c r="H36" s="36" t="e">
        <f>G36/$H$52</f>
        <v>#DIV/0!</v>
      </c>
      <c r="I36" s="37"/>
      <c r="J36" s="58" t="e">
        <f>(G36/$G$19)*$J$19</f>
        <v>#DIV/0!</v>
      </c>
      <c r="M36" s="27"/>
      <c r="N36" s="27"/>
      <c r="O36" s="27"/>
      <c r="P36" s="27"/>
      <c r="Q36" s="27"/>
      <c r="R36" s="27"/>
      <c r="S36" s="27"/>
    </row>
    <row r="37" spans="2:19" s="28" customFormat="1" ht="12" customHeight="1">
      <c r="B37" s="34"/>
      <c r="C37" s="51" t="s">
        <v>72</v>
      </c>
      <c r="F37" s="59"/>
      <c r="G37" s="52">
        <f>J236</f>
        <v>0</v>
      </c>
      <c r="H37" s="52" t="e">
        <f>G37/$H$52</f>
        <v>#DIV/0!</v>
      </c>
      <c r="I37" s="53"/>
      <c r="J37" s="54" t="e">
        <f>(G37/$G$19)*$J$19</f>
        <v>#DIV/0!</v>
      </c>
      <c r="M37" s="27"/>
      <c r="N37" s="27"/>
      <c r="O37" s="27"/>
      <c r="P37" s="27"/>
      <c r="Q37" s="27"/>
      <c r="R37" s="27"/>
      <c r="S37" s="27"/>
    </row>
    <row r="38" spans="2:19" s="28" customFormat="1" ht="12" customHeight="1">
      <c r="B38" s="34"/>
      <c r="C38" s="55"/>
      <c r="G38" s="52"/>
      <c r="H38" s="52"/>
      <c r="I38" s="53"/>
      <c r="J38" s="60"/>
      <c r="M38" s="27"/>
      <c r="N38" s="27"/>
      <c r="O38" s="27"/>
      <c r="P38" s="27"/>
      <c r="Q38" s="27"/>
      <c r="R38" s="27"/>
      <c r="S38" s="27"/>
    </row>
    <row r="39" spans="2:19" s="28" customFormat="1" ht="12" customHeight="1">
      <c r="B39" s="34"/>
      <c r="C39" s="55"/>
      <c r="G39" s="52"/>
      <c r="H39" s="52"/>
      <c r="I39" s="53"/>
      <c r="J39" s="60"/>
      <c r="M39" s="27"/>
      <c r="N39" s="27"/>
      <c r="O39" s="27"/>
      <c r="P39" s="27"/>
      <c r="Q39" s="27"/>
      <c r="R39" s="27"/>
      <c r="S39" s="27"/>
    </row>
    <row r="40" spans="1:19" s="4" customFormat="1" ht="12" customHeight="1">
      <c r="A40" s="28"/>
      <c r="B40" s="61" t="s">
        <v>113</v>
      </c>
      <c r="C40" s="22"/>
      <c r="D40" s="15"/>
      <c r="E40" s="14"/>
      <c r="F40" s="14"/>
      <c r="G40" s="14"/>
      <c r="H40" s="14"/>
      <c r="I40" s="14"/>
      <c r="J40" s="14"/>
      <c r="K40" s="14"/>
      <c r="L40" s="22"/>
      <c r="M40" s="5"/>
      <c r="N40" s="5"/>
      <c r="O40" s="5"/>
      <c r="P40" s="5"/>
      <c r="Q40" s="5"/>
      <c r="R40" s="5"/>
      <c r="S40" s="5"/>
    </row>
    <row r="41" spans="1:19" s="4" customFormat="1" ht="12" customHeight="1">
      <c r="A41" s="62"/>
      <c r="B41" s="6"/>
      <c r="M41" s="5"/>
      <c r="N41" s="5"/>
      <c r="O41" s="5"/>
      <c r="P41" s="5"/>
      <c r="Q41" s="5"/>
      <c r="R41" s="5"/>
      <c r="S41" s="5"/>
    </row>
    <row r="42" spans="1:19" s="4" customFormat="1" ht="12" customHeight="1">
      <c r="A42" s="63"/>
      <c r="B42" s="6"/>
      <c r="C42" s="22" t="s">
        <v>0</v>
      </c>
      <c r="M42" s="5"/>
      <c r="N42" s="5"/>
      <c r="O42" s="5"/>
      <c r="P42" s="5"/>
      <c r="Q42" s="5"/>
      <c r="R42" s="5"/>
      <c r="S42" s="5"/>
    </row>
    <row r="43" spans="1:19" s="4" customFormat="1" ht="12" customHeight="1">
      <c r="A43" s="62"/>
      <c r="B43" s="6"/>
      <c r="D43" s="64"/>
      <c r="E43" s="65"/>
      <c r="F43" s="66"/>
      <c r="G43" s="66"/>
      <c r="H43" s="66"/>
      <c r="I43" s="66"/>
      <c r="J43" s="66"/>
      <c r="K43" s="66"/>
      <c r="M43" s="5"/>
      <c r="N43" s="5"/>
      <c r="O43" s="5"/>
      <c r="P43" s="5"/>
      <c r="Q43" s="5"/>
      <c r="R43" s="5"/>
      <c r="S43" s="5"/>
    </row>
    <row r="44" spans="1:19" s="4" customFormat="1" ht="12" customHeight="1">
      <c r="A44" s="62"/>
      <c r="B44" s="6"/>
      <c r="D44" s="64"/>
      <c r="E44" s="65"/>
      <c r="F44" s="66"/>
      <c r="G44" s="66"/>
      <c r="H44" s="66"/>
      <c r="I44" s="66"/>
      <c r="J44" s="66"/>
      <c r="K44" s="66"/>
      <c r="M44" s="5"/>
      <c r="N44" s="5"/>
      <c r="O44" s="5"/>
      <c r="P44" s="5"/>
      <c r="Q44" s="5"/>
      <c r="R44" s="5"/>
      <c r="S44" s="5"/>
    </row>
    <row r="45" spans="1:19" s="4" customFormat="1" ht="12" customHeight="1">
      <c r="A45" s="63"/>
      <c r="B45" s="6"/>
      <c r="C45" s="22" t="s">
        <v>1</v>
      </c>
      <c r="M45" s="5"/>
      <c r="N45" s="5"/>
      <c r="O45" s="5"/>
      <c r="P45" s="5"/>
      <c r="Q45" s="5"/>
      <c r="R45" s="5"/>
      <c r="S45" s="5"/>
    </row>
    <row r="46" spans="1:19" s="4" customFormat="1" ht="12.75" customHeight="1">
      <c r="A46" s="62"/>
      <c r="B46" s="6"/>
      <c r="C46" s="67"/>
      <c r="D46" s="67"/>
      <c r="E46" s="67"/>
      <c r="F46" s="67"/>
      <c r="G46" s="67"/>
      <c r="H46" s="67"/>
      <c r="I46" s="67"/>
      <c r="J46" s="67"/>
      <c r="K46" s="67"/>
      <c r="M46" s="5"/>
      <c r="N46" s="5"/>
      <c r="O46" s="5"/>
      <c r="P46" s="5"/>
      <c r="Q46" s="5"/>
      <c r="R46" s="5"/>
      <c r="S46" s="5"/>
    </row>
    <row r="47" spans="2:19" s="4" customFormat="1" ht="12.75">
      <c r="B47" s="6"/>
      <c r="C47" s="68"/>
      <c r="M47" s="5"/>
      <c r="N47" s="5"/>
      <c r="O47" s="5"/>
      <c r="P47" s="5"/>
      <c r="Q47" s="5"/>
      <c r="R47" s="5"/>
      <c r="S47" s="5"/>
    </row>
    <row r="48" spans="2:19" s="4" customFormat="1" ht="12" customHeight="1">
      <c r="B48" s="61" t="s">
        <v>114</v>
      </c>
      <c r="I48" s="69"/>
      <c r="L48" s="22"/>
      <c r="M48" s="5"/>
      <c r="N48" s="5"/>
      <c r="O48" s="5"/>
      <c r="P48" s="5"/>
      <c r="Q48" s="5"/>
      <c r="R48" s="5"/>
      <c r="S48" s="5"/>
    </row>
    <row r="49" spans="2:19" s="4" customFormat="1" ht="12" customHeight="1">
      <c r="B49" s="6"/>
      <c r="M49" s="5"/>
      <c r="N49" s="5"/>
      <c r="O49" s="5"/>
      <c r="P49" s="5"/>
      <c r="Q49" s="5"/>
      <c r="R49" s="5"/>
      <c r="S49" s="5"/>
    </row>
    <row r="50" spans="1:19" s="14" customFormat="1" ht="12" customHeight="1">
      <c r="A50" s="4"/>
      <c r="B50" s="6"/>
      <c r="C50" s="70" t="s">
        <v>84</v>
      </c>
      <c r="M50" s="16"/>
      <c r="N50" s="16"/>
      <c r="O50" s="16"/>
      <c r="P50" s="16"/>
      <c r="Q50" s="16"/>
      <c r="R50" s="16"/>
      <c r="S50" s="16"/>
    </row>
    <row r="51" spans="2:19" s="14" customFormat="1" ht="12" customHeight="1">
      <c r="B51" s="17"/>
      <c r="C51" s="70" t="s">
        <v>186</v>
      </c>
      <c r="J51" s="14" t="s">
        <v>122</v>
      </c>
      <c r="M51" s="16"/>
      <c r="N51" s="16"/>
      <c r="O51" s="16"/>
      <c r="P51" s="16"/>
      <c r="Q51" s="16"/>
      <c r="R51" s="16"/>
      <c r="S51" s="16"/>
    </row>
    <row r="52" spans="1:19" s="39" customFormat="1" ht="12" customHeight="1">
      <c r="A52" s="71"/>
      <c r="B52" s="17"/>
      <c r="C52" s="72" t="s">
        <v>85</v>
      </c>
      <c r="D52" s="14"/>
      <c r="E52" s="14"/>
      <c r="F52" s="14"/>
      <c r="G52" s="14"/>
      <c r="H52" s="371">
        <v>0</v>
      </c>
      <c r="I52" s="39" t="s">
        <v>79</v>
      </c>
      <c r="M52" s="40"/>
      <c r="N52" s="40"/>
      <c r="O52" s="40"/>
      <c r="P52" s="40"/>
      <c r="Q52" s="40"/>
      <c r="R52" s="40"/>
      <c r="S52" s="40"/>
    </row>
    <row r="53" spans="1:19" s="39" customFormat="1" ht="12" customHeight="1">
      <c r="A53" s="71"/>
      <c r="B53" s="17"/>
      <c r="C53" s="72"/>
      <c r="D53" s="14"/>
      <c r="E53" s="14"/>
      <c r="F53" s="14"/>
      <c r="G53" s="14"/>
      <c r="H53" s="73"/>
      <c r="M53" s="40"/>
      <c r="N53" s="40"/>
      <c r="O53" s="40"/>
      <c r="P53" s="40"/>
      <c r="Q53" s="40"/>
      <c r="R53" s="40"/>
      <c r="S53" s="40"/>
    </row>
    <row r="54" spans="1:19" s="39" customFormat="1" ht="12" customHeight="1">
      <c r="A54" s="74"/>
      <c r="B54" s="41"/>
      <c r="C54" s="48" t="s">
        <v>6</v>
      </c>
      <c r="H54" s="73"/>
      <c r="M54" s="40"/>
      <c r="N54" s="40"/>
      <c r="O54" s="40"/>
      <c r="P54" s="40"/>
      <c r="Q54" s="40"/>
      <c r="R54" s="40"/>
      <c r="S54" s="40"/>
    </row>
    <row r="55" spans="2:19" s="39" customFormat="1" ht="12" customHeight="1">
      <c r="B55" s="41"/>
      <c r="C55" s="48"/>
      <c r="D55" s="39" t="s">
        <v>7</v>
      </c>
      <c r="H55" s="39">
        <f>H52</f>
        <v>0</v>
      </c>
      <c r="I55" s="39" t="s">
        <v>79</v>
      </c>
      <c r="M55" s="40"/>
      <c r="N55" s="40"/>
      <c r="O55" s="40"/>
      <c r="P55" s="40"/>
      <c r="Q55" s="40"/>
      <c r="R55" s="40"/>
      <c r="S55" s="40"/>
    </row>
    <row r="56" spans="2:19" s="39" customFormat="1" ht="12" customHeight="1">
      <c r="B56" s="41"/>
      <c r="C56" s="48"/>
      <c r="D56" s="39" t="s">
        <v>8</v>
      </c>
      <c r="H56" s="371">
        <v>0</v>
      </c>
      <c r="I56" s="39" t="s">
        <v>79</v>
      </c>
      <c r="M56" s="40"/>
      <c r="N56" s="40"/>
      <c r="O56" s="40"/>
      <c r="P56" s="40"/>
      <c r="Q56" s="40"/>
      <c r="R56" s="40"/>
      <c r="S56" s="40"/>
    </row>
    <row r="57" spans="1:19" s="39" customFormat="1" ht="12" customHeight="1">
      <c r="A57" s="74"/>
      <c r="B57" s="41"/>
      <c r="C57" s="48" t="s">
        <v>12</v>
      </c>
      <c r="G57" s="73"/>
      <c r="H57" s="372">
        <v>0</v>
      </c>
      <c r="I57" s="39" t="s">
        <v>89</v>
      </c>
      <c r="J57" s="77">
        <f>H55*H57/100</f>
        <v>0</v>
      </c>
      <c r="M57" s="40"/>
      <c r="N57" s="40"/>
      <c r="O57" s="40"/>
      <c r="P57" s="40"/>
      <c r="Q57" s="40"/>
      <c r="R57" s="40"/>
      <c r="S57" s="40"/>
    </row>
    <row r="58" spans="2:19" s="39" customFormat="1" ht="12" customHeight="1">
      <c r="B58" s="41"/>
      <c r="C58" s="78" t="s">
        <v>131</v>
      </c>
      <c r="G58" s="73"/>
      <c r="H58" s="372">
        <v>0</v>
      </c>
      <c r="I58" s="39" t="s">
        <v>89</v>
      </c>
      <c r="J58" s="77">
        <f>J57*H58/100</f>
        <v>0</v>
      </c>
      <c r="M58" s="40"/>
      <c r="N58" s="40"/>
      <c r="O58" s="40"/>
      <c r="P58" s="40"/>
      <c r="Q58" s="40"/>
      <c r="R58" s="40"/>
      <c r="S58" s="40"/>
    </row>
    <row r="59" spans="1:19" s="39" customFormat="1" ht="12" customHeight="1">
      <c r="A59" s="74"/>
      <c r="B59" s="41"/>
      <c r="C59" s="48" t="s">
        <v>125</v>
      </c>
      <c r="G59" s="79"/>
      <c r="H59" s="353">
        <v>0</v>
      </c>
      <c r="I59" s="39" t="s">
        <v>78</v>
      </c>
      <c r="K59" s="80"/>
      <c r="L59" s="81"/>
      <c r="M59" s="40"/>
      <c r="N59" s="40"/>
      <c r="O59" s="40"/>
      <c r="P59" s="40"/>
      <c r="Q59" s="40"/>
      <c r="R59" s="40"/>
      <c r="S59" s="40"/>
    </row>
    <row r="60" spans="1:19" s="39" customFormat="1" ht="12" customHeight="1">
      <c r="A60" s="74"/>
      <c r="B60" s="41"/>
      <c r="C60" s="48" t="s">
        <v>13</v>
      </c>
      <c r="G60" s="79"/>
      <c r="H60" s="372">
        <v>0</v>
      </c>
      <c r="I60" s="39" t="s">
        <v>89</v>
      </c>
      <c r="J60" s="77">
        <f>H56*H60/100</f>
        <v>0</v>
      </c>
      <c r="K60" s="80"/>
      <c r="M60" s="40"/>
      <c r="N60" s="40"/>
      <c r="O60" s="40"/>
      <c r="P60" s="40"/>
      <c r="Q60" s="40"/>
      <c r="R60" s="40"/>
      <c r="S60" s="40"/>
    </row>
    <row r="61" spans="2:19" s="39" customFormat="1" ht="12" customHeight="1">
      <c r="B61" s="41"/>
      <c r="C61" s="78" t="s">
        <v>132</v>
      </c>
      <c r="G61" s="79"/>
      <c r="H61" s="372">
        <v>0</v>
      </c>
      <c r="I61" s="39" t="s">
        <v>89</v>
      </c>
      <c r="J61" s="77">
        <f>J60*H61/100</f>
        <v>0</v>
      </c>
      <c r="K61" s="80"/>
      <c r="M61" s="40"/>
      <c r="N61" s="40"/>
      <c r="O61" s="40"/>
      <c r="P61" s="40"/>
      <c r="Q61" s="40"/>
      <c r="R61" s="40"/>
      <c r="S61" s="40"/>
    </row>
    <row r="62" spans="1:19" s="39" customFormat="1" ht="12" customHeight="1">
      <c r="A62" s="74"/>
      <c r="B62" s="41"/>
      <c r="C62" s="48" t="s">
        <v>124</v>
      </c>
      <c r="G62" s="79"/>
      <c r="H62" s="353">
        <v>0</v>
      </c>
      <c r="I62" s="39" t="s">
        <v>78</v>
      </c>
      <c r="K62" s="80"/>
      <c r="L62" s="81"/>
      <c r="M62" s="40"/>
      <c r="N62" s="40"/>
      <c r="O62" s="40"/>
      <c r="P62" s="40"/>
      <c r="Q62" s="40"/>
      <c r="R62" s="40"/>
      <c r="S62" s="40"/>
    </row>
    <row r="63" spans="1:19" s="39" customFormat="1" ht="12" customHeight="1">
      <c r="A63" s="74"/>
      <c r="B63" s="41"/>
      <c r="C63" s="48"/>
      <c r="G63" s="79"/>
      <c r="H63" s="75"/>
      <c r="K63" s="80"/>
      <c r="L63" s="81"/>
      <c r="M63" s="40"/>
      <c r="N63" s="40"/>
      <c r="O63" s="40"/>
      <c r="P63" s="40"/>
      <c r="Q63" s="40"/>
      <c r="R63" s="40"/>
      <c r="S63" s="40"/>
    </row>
    <row r="64" spans="1:19" s="39" customFormat="1" ht="12" customHeight="1">
      <c r="A64" s="74"/>
      <c r="B64" s="41"/>
      <c r="C64" s="48" t="s">
        <v>9</v>
      </c>
      <c r="H64" s="371">
        <v>0</v>
      </c>
      <c r="I64" s="39" t="s">
        <v>10</v>
      </c>
      <c r="M64" s="40"/>
      <c r="N64" s="40"/>
      <c r="O64" s="40"/>
      <c r="P64" s="40"/>
      <c r="Q64" s="40"/>
      <c r="R64" s="40"/>
      <c r="S64" s="40"/>
    </row>
    <row r="65" spans="1:19" s="39" customFormat="1" ht="12" customHeight="1">
      <c r="A65" s="74"/>
      <c r="B65" s="41"/>
      <c r="C65" s="48" t="s">
        <v>199</v>
      </c>
      <c r="H65" s="371">
        <v>0</v>
      </c>
      <c r="I65" s="39" t="s">
        <v>11</v>
      </c>
      <c r="M65" s="40"/>
      <c r="N65" s="40"/>
      <c r="O65" s="40"/>
      <c r="P65" s="40"/>
      <c r="Q65" s="40"/>
      <c r="R65" s="40"/>
      <c r="S65" s="40"/>
    </row>
    <row r="66" spans="1:19" s="39" customFormat="1" ht="12" customHeight="1">
      <c r="A66" s="74"/>
      <c r="B66" s="41"/>
      <c r="C66" s="48" t="s">
        <v>25</v>
      </c>
      <c r="H66" s="371">
        <v>0</v>
      </c>
      <c r="I66" s="39" t="s">
        <v>79</v>
      </c>
      <c r="M66" s="40"/>
      <c r="N66" s="40"/>
      <c r="O66" s="40"/>
      <c r="P66" s="40"/>
      <c r="Q66" s="40"/>
      <c r="R66" s="40"/>
      <c r="S66" s="40"/>
    </row>
    <row r="67" spans="1:19" s="39" customFormat="1" ht="12" customHeight="1" thickBot="1">
      <c r="A67" s="74"/>
      <c r="B67" s="41"/>
      <c r="C67" s="48" t="s">
        <v>14</v>
      </c>
      <c r="G67" s="76"/>
      <c r="H67" s="372">
        <v>0</v>
      </c>
      <c r="I67" s="39" t="s">
        <v>89</v>
      </c>
      <c r="L67" s="81"/>
      <c r="M67" s="40"/>
      <c r="N67" s="40"/>
      <c r="O67" s="40"/>
      <c r="P67" s="40"/>
      <c r="Q67" s="40"/>
      <c r="R67" s="40"/>
      <c r="S67" s="40"/>
    </row>
    <row r="68" spans="1:19" s="39" customFormat="1" ht="12" customHeight="1" thickBot="1">
      <c r="A68" s="74"/>
      <c r="B68" s="41"/>
      <c r="C68" s="48" t="s">
        <v>198</v>
      </c>
      <c r="G68" s="76"/>
      <c r="H68" s="82">
        <f>(H65*H66)*(100-H67)/100</f>
        <v>0</v>
      </c>
      <c r="I68" s="39" t="s">
        <v>79</v>
      </c>
      <c r="L68" s="81"/>
      <c r="M68" s="40"/>
      <c r="N68" s="40"/>
      <c r="O68" s="40"/>
      <c r="P68" s="40"/>
      <c r="Q68" s="40"/>
      <c r="R68" s="40"/>
      <c r="S68" s="40"/>
    </row>
    <row r="69" spans="2:19" s="39" customFormat="1" ht="12" customHeight="1">
      <c r="B69" s="41"/>
      <c r="C69" s="78" t="s">
        <v>196</v>
      </c>
      <c r="G69" s="80"/>
      <c r="H69" s="371">
        <v>0</v>
      </c>
      <c r="I69" s="39" t="s">
        <v>79</v>
      </c>
      <c r="L69" s="81"/>
      <c r="M69" s="40"/>
      <c r="N69" s="40"/>
      <c r="O69" s="40"/>
      <c r="P69" s="40"/>
      <c r="Q69" s="40"/>
      <c r="R69" s="40"/>
      <c r="S69" s="40"/>
    </row>
    <row r="70" spans="1:19" s="39" customFormat="1" ht="12" customHeight="1">
      <c r="A70" s="74"/>
      <c r="B70" s="41"/>
      <c r="C70" s="78" t="s">
        <v>197</v>
      </c>
      <c r="G70" s="80"/>
      <c r="H70" s="420">
        <f>H68-H69</f>
        <v>0</v>
      </c>
      <c r="I70" s="39" t="s">
        <v>79</v>
      </c>
      <c r="L70" s="81"/>
      <c r="M70" s="40"/>
      <c r="N70" s="40"/>
      <c r="O70" s="40"/>
      <c r="P70" s="40"/>
      <c r="Q70" s="40"/>
      <c r="R70" s="40"/>
      <c r="S70" s="40"/>
    </row>
    <row r="71" spans="1:19" s="39" customFormat="1" ht="12" customHeight="1">
      <c r="A71" s="74"/>
      <c r="B71" s="41"/>
      <c r="C71" s="48" t="s">
        <v>15</v>
      </c>
      <c r="G71" s="80"/>
      <c r="H71" s="354">
        <v>0</v>
      </c>
      <c r="I71" s="39" t="s">
        <v>78</v>
      </c>
      <c r="L71" s="81"/>
      <c r="M71" s="40"/>
      <c r="N71" s="40"/>
      <c r="O71" s="40"/>
      <c r="P71" s="40"/>
      <c r="Q71" s="40"/>
      <c r="R71" s="40"/>
      <c r="S71" s="40"/>
    </row>
    <row r="72" spans="1:19" s="39" customFormat="1" ht="12" customHeight="1">
      <c r="A72" s="74"/>
      <c r="B72" s="41"/>
      <c r="C72" s="48" t="s">
        <v>24</v>
      </c>
      <c r="G72" s="79"/>
      <c r="H72" s="83">
        <f>IF(H73=0,0,H73/H71*100)</f>
        <v>0</v>
      </c>
      <c r="I72" s="39" t="s">
        <v>89</v>
      </c>
      <c r="L72" s="81"/>
      <c r="M72" s="40"/>
      <c r="N72" s="40"/>
      <c r="O72" s="40"/>
      <c r="P72" s="40"/>
      <c r="Q72" s="40"/>
      <c r="R72" s="40"/>
      <c r="S72" s="40"/>
    </row>
    <row r="73" spans="1:19" s="39" customFormat="1" ht="12" customHeight="1">
      <c r="A73" s="74"/>
      <c r="B73" s="41"/>
      <c r="C73" s="48" t="s">
        <v>16</v>
      </c>
      <c r="G73" s="80"/>
      <c r="H73" s="354">
        <v>0</v>
      </c>
      <c r="I73" s="39" t="s">
        <v>78</v>
      </c>
      <c r="L73" s="81"/>
      <c r="M73" s="40"/>
      <c r="N73" s="40"/>
      <c r="O73" s="40"/>
      <c r="P73" s="40"/>
      <c r="Q73" s="40"/>
      <c r="R73" s="40"/>
      <c r="S73" s="40"/>
    </row>
    <row r="74" spans="1:19" s="39" customFormat="1" ht="12" customHeight="1">
      <c r="A74" s="74"/>
      <c r="B74" s="41"/>
      <c r="C74" s="48" t="s">
        <v>17</v>
      </c>
      <c r="G74" s="80"/>
      <c r="L74" s="81"/>
      <c r="M74" s="40"/>
      <c r="N74" s="40"/>
      <c r="O74" s="40"/>
      <c r="P74" s="40"/>
      <c r="Q74" s="40"/>
      <c r="R74" s="40"/>
      <c r="S74" s="40"/>
    </row>
    <row r="75" spans="2:19" s="39" customFormat="1" ht="12" customHeight="1">
      <c r="B75" s="41"/>
      <c r="C75" s="48"/>
      <c r="D75" s="39" t="s">
        <v>26</v>
      </c>
      <c r="G75" s="80"/>
      <c r="H75" s="373">
        <v>0</v>
      </c>
      <c r="I75" s="39" t="s">
        <v>29</v>
      </c>
      <c r="L75" s="81"/>
      <c r="M75" s="40"/>
      <c r="N75" s="40"/>
      <c r="O75" s="40"/>
      <c r="P75" s="40"/>
      <c r="Q75" s="40"/>
      <c r="R75" s="40"/>
      <c r="S75" s="40"/>
    </row>
    <row r="76" spans="2:19" s="39" customFormat="1" ht="12" customHeight="1">
      <c r="B76" s="41"/>
      <c r="C76" s="48"/>
      <c r="D76" s="39" t="s">
        <v>27</v>
      </c>
      <c r="G76" s="80"/>
      <c r="H76" s="373">
        <v>0</v>
      </c>
      <c r="I76" s="39" t="s">
        <v>29</v>
      </c>
      <c r="L76" s="81"/>
      <c r="M76" s="40"/>
      <c r="N76" s="40"/>
      <c r="O76" s="40"/>
      <c r="P76" s="40"/>
      <c r="Q76" s="40"/>
      <c r="R76" s="40"/>
      <c r="S76" s="40"/>
    </row>
    <row r="77" spans="2:19" s="39" customFormat="1" ht="12" customHeight="1">
      <c r="B77" s="41"/>
      <c r="C77" s="48"/>
      <c r="D77" s="39" t="s">
        <v>28</v>
      </c>
      <c r="G77" s="80"/>
      <c r="H77" s="373">
        <v>0</v>
      </c>
      <c r="I77" s="39" t="s">
        <v>29</v>
      </c>
      <c r="L77" s="81"/>
      <c r="M77" s="40"/>
      <c r="N77" s="40"/>
      <c r="O77" s="40"/>
      <c r="P77" s="40"/>
      <c r="Q77" s="40"/>
      <c r="R77" s="40"/>
      <c r="S77" s="40"/>
    </row>
    <row r="78" spans="2:19" s="39" customFormat="1" ht="12" customHeight="1">
      <c r="B78" s="41"/>
      <c r="C78" s="48"/>
      <c r="D78" s="39" t="s">
        <v>177</v>
      </c>
      <c r="G78" s="80"/>
      <c r="H78" s="373">
        <v>0</v>
      </c>
      <c r="I78" s="39" t="s">
        <v>178</v>
      </c>
      <c r="L78" s="81"/>
      <c r="M78" s="40"/>
      <c r="N78" s="40"/>
      <c r="O78" s="40"/>
      <c r="P78" s="40"/>
      <c r="Q78" s="40"/>
      <c r="R78" s="40"/>
      <c r="S78" s="40"/>
    </row>
    <row r="79" spans="2:19" s="39" customFormat="1" ht="12" customHeight="1">
      <c r="B79" s="41"/>
      <c r="C79" s="48"/>
      <c r="D79" s="39" t="s">
        <v>200</v>
      </c>
      <c r="G79" s="80"/>
      <c r="H79" s="373">
        <v>0</v>
      </c>
      <c r="I79" s="39" t="s">
        <v>179</v>
      </c>
      <c r="L79" s="81"/>
      <c r="M79" s="40"/>
      <c r="N79" s="40"/>
      <c r="O79" s="40"/>
      <c r="P79" s="40"/>
      <c r="Q79" s="40"/>
      <c r="R79" s="40"/>
      <c r="S79" s="40"/>
    </row>
    <row r="80" spans="1:19" s="39" customFormat="1" ht="12" customHeight="1">
      <c r="A80" s="74"/>
      <c r="B80" s="41"/>
      <c r="C80" s="48" t="s">
        <v>181</v>
      </c>
      <c r="H80" s="371">
        <v>0</v>
      </c>
      <c r="I80" s="39" t="s">
        <v>182</v>
      </c>
      <c r="M80" s="40"/>
      <c r="N80" s="40"/>
      <c r="O80" s="40"/>
      <c r="P80" s="40"/>
      <c r="Q80" s="40"/>
      <c r="R80" s="40"/>
      <c r="S80" s="40"/>
    </row>
    <row r="81" spans="2:19" s="39" customFormat="1" ht="12" customHeight="1">
      <c r="B81" s="41"/>
      <c r="C81" s="48"/>
      <c r="G81" s="80"/>
      <c r="L81" s="81"/>
      <c r="M81" s="40"/>
      <c r="N81" s="40"/>
      <c r="O81" s="40"/>
      <c r="P81" s="40"/>
      <c r="Q81" s="40"/>
      <c r="R81" s="40"/>
      <c r="S81" s="40"/>
    </row>
    <row r="82" spans="2:19" s="39" customFormat="1" ht="12" customHeight="1">
      <c r="B82" s="41"/>
      <c r="G82" s="80"/>
      <c r="H82" s="85"/>
      <c r="L82" s="81"/>
      <c r="M82" s="40"/>
      <c r="N82" s="40"/>
      <c r="O82" s="40"/>
      <c r="P82" s="40"/>
      <c r="Q82" s="40"/>
      <c r="R82" s="40"/>
      <c r="S82" s="40"/>
    </row>
    <row r="83" spans="1:19" s="14" customFormat="1" ht="12" customHeight="1">
      <c r="A83" s="39"/>
      <c r="B83" s="41"/>
      <c r="C83" s="70" t="s">
        <v>86</v>
      </c>
      <c r="L83" s="86"/>
      <c r="M83" s="16"/>
      <c r="N83" s="16"/>
      <c r="O83" s="16"/>
      <c r="P83" s="16"/>
      <c r="Q83" s="16"/>
      <c r="R83" s="16"/>
      <c r="S83" s="16"/>
    </row>
    <row r="84" spans="2:19" s="14" customFormat="1" ht="12" customHeight="1">
      <c r="B84" s="17"/>
      <c r="C84" s="70"/>
      <c r="J84" s="16"/>
      <c r="K84" s="16"/>
      <c r="L84" s="86"/>
      <c r="M84" s="16"/>
      <c r="N84" s="16"/>
      <c r="O84" s="16"/>
      <c r="P84" s="16"/>
      <c r="Q84" s="16"/>
      <c r="R84" s="16"/>
      <c r="S84" s="16"/>
    </row>
    <row r="85" spans="1:19" s="39" customFormat="1" ht="12" customHeight="1">
      <c r="A85" s="71"/>
      <c r="B85" s="14"/>
      <c r="C85" s="72" t="s">
        <v>18</v>
      </c>
      <c r="D85" s="14"/>
      <c r="E85" s="14"/>
      <c r="F85" s="14"/>
      <c r="G85" s="14"/>
      <c r="H85" s="354">
        <v>0</v>
      </c>
      <c r="I85" s="39" t="s">
        <v>89</v>
      </c>
      <c r="L85" s="81"/>
      <c r="M85" s="40"/>
      <c r="N85" s="40"/>
      <c r="O85" s="40"/>
      <c r="P85" s="40"/>
      <c r="Q85" s="40"/>
      <c r="R85" s="40"/>
      <c r="S85" s="40"/>
    </row>
    <row r="86" spans="1:19" s="89" customFormat="1" ht="12" customHeight="1">
      <c r="A86" s="39"/>
      <c r="B86" s="41"/>
      <c r="C86" s="78"/>
      <c r="D86" s="39"/>
      <c r="E86" s="48"/>
      <c r="F86" s="87"/>
      <c r="G86" s="88"/>
      <c r="J86" s="90"/>
      <c r="L86" s="91"/>
      <c r="M86" s="92"/>
      <c r="N86" s="92"/>
      <c r="O86" s="92"/>
      <c r="P86" s="92"/>
      <c r="Q86" s="92"/>
      <c r="R86" s="92"/>
      <c r="S86" s="92"/>
    </row>
    <row r="87" spans="1:19" s="4" customFormat="1" ht="12" customHeight="1">
      <c r="A87" s="89"/>
      <c r="B87" s="93"/>
      <c r="C87" s="94"/>
      <c r="L87" s="95"/>
      <c r="M87" s="5"/>
      <c r="N87" s="5"/>
      <c r="O87" s="5"/>
      <c r="P87" s="5"/>
      <c r="Q87" s="5"/>
      <c r="R87" s="5"/>
      <c r="S87" s="5"/>
    </row>
    <row r="88" spans="1:19" s="89" customFormat="1" ht="12" customHeight="1">
      <c r="A88" s="63"/>
      <c r="B88" s="6"/>
      <c r="C88" s="96" t="s">
        <v>19</v>
      </c>
      <c r="D88" s="4"/>
      <c r="E88" s="97"/>
      <c r="F88" s="98"/>
      <c r="G88" s="39"/>
      <c r="H88" s="90"/>
      <c r="L88" s="91"/>
      <c r="M88" s="92"/>
      <c r="N88" s="92"/>
      <c r="O88" s="92"/>
      <c r="P88" s="92"/>
      <c r="Q88" s="92"/>
      <c r="R88" s="92"/>
      <c r="S88" s="92"/>
    </row>
    <row r="89" spans="2:19" s="89" customFormat="1" ht="12" customHeight="1">
      <c r="B89" s="93"/>
      <c r="C89" s="94"/>
      <c r="D89" s="4"/>
      <c r="E89" s="97"/>
      <c r="F89" s="98"/>
      <c r="G89" s="39"/>
      <c r="H89" s="90"/>
      <c r="L89" s="91"/>
      <c r="M89" s="92"/>
      <c r="N89" s="92"/>
      <c r="O89" s="92"/>
      <c r="P89" s="92"/>
      <c r="Q89" s="92"/>
      <c r="R89" s="92"/>
      <c r="S89" s="92"/>
    </row>
    <row r="90" spans="1:19" s="4" customFormat="1" ht="12" customHeight="1">
      <c r="A90" s="89"/>
      <c r="B90" s="93"/>
      <c r="C90" s="99"/>
      <c r="D90" s="89"/>
      <c r="E90" s="428" t="s">
        <v>20</v>
      </c>
      <c r="F90" s="428"/>
      <c r="G90" s="100" t="s">
        <v>21</v>
      </c>
      <c r="H90" s="430" t="s">
        <v>183</v>
      </c>
      <c r="I90" s="429" t="s">
        <v>2</v>
      </c>
      <c r="J90" s="429"/>
      <c r="K90" s="430" t="s">
        <v>22</v>
      </c>
      <c r="L90" s="95"/>
      <c r="M90" s="5"/>
      <c r="N90" s="5"/>
      <c r="O90" s="5"/>
      <c r="P90" s="5"/>
      <c r="Q90" s="5"/>
      <c r="R90" s="5"/>
      <c r="S90" s="5"/>
    </row>
    <row r="91" spans="2:19" s="4" customFormat="1" ht="12" customHeight="1">
      <c r="B91" s="6"/>
      <c r="C91" s="102"/>
      <c r="E91" s="428"/>
      <c r="F91" s="428"/>
      <c r="G91" s="103"/>
      <c r="H91" s="430"/>
      <c r="I91" s="22"/>
      <c r="J91" s="104"/>
      <c r="K91" s="430"/>
      <c r="L91" s="95"/>
      <c r="M91" s="5"/>
      <c r="N91" s="5"/>
      <c r="O91" s="5"/>
      <c r="P91" s="5"/>
      <c r="Q91" s="5"/>
      <c r="R91" s="5"/>
      <c r="S91" s="5"/>
    </row>
    <row r="92" spans="1:19" s="89" customFormat="1" ht="12" customHeight="1">
      <c r="A92" s="4"/>
      <c r="B92" s="6"/>
      <c r="C92" s="102"/>
      <c r="D92" s="4"/>
      <c r="E92" s="4"/>
      <c r="F92" s="98"/>
      <c r="G92" s="39"/>
      <c r="H92" s="90"/>
      <c r="L92" s="91"/>
      <c r="M92" s="92"/>
      <c r="N92" s="92"/>
      <c r="O92" s="92"/>
      <c r="P92" s="92"/>
      <c r="Q92" s="92"/>
      <c r="R92" s="92"/>
      <c r="S92" s="92"/>
    </row>
    <row r="93" spans="1:19" s="39" customFormat="1" ht="12" customHeight="1">
      <c r="A93" s="89"/>
      <c r="B93" s="93"/>
      <c r="C93" s="105" t="s">
        <v>202</v>
      </c>
      <c r="D93" s="4"/>
      <c r="E93" s="4"/>
      <c r="F93" s="106">
        <f>J248</f>
        <v>0</v>
      </c>
      <c r="G93" s="374" t="e">
        <f>F93/$F$106</f>
        <v>#DIV/0!</v>
      </c>
      <c r="H93" s="108"/>
      <c r="I93" s="73"/>
      <c r="J93" s="73"/>
      <c r="K93" s="73"/>
      <c r="L93" s="81"/>
      <c r="M93" s="40"/>
      <c r="N93" s="40"/>
      <c r="O93" s="40"/>
      <c r="P93" s="40"/>
      <c r="Q93" s="40"/>
      <c r="R93" s="40"/>
      <c r="S93" s="40"/>
    </row>
    <row r="94" spans="2:19" s="39" customFormat="1" ht="12" customHeight="1">
      <c r="B94" s="41"/>
      <c r="C94" s="105"/>
      <c r="D94" s="4"/>
      <c r="E94" s="4"/>
      <c r="F94" s="106"/>
      <c r="G94" s="375"/>
      <c r="H94" s="108"/>
      <c r="I94" s="73"/>
      <c r="J94" s="73"/>
      <c r="K94" s="109"/>
      <c r="L94" s="81"/>
      <c r="M94" s="40"/>
      <c r="N94" s="40"/>
      <c r="O94" s="40"/>
      <c r="P94" s="40"/>
      <c r="Q94" s="40"/>
      <c r="R94" s="40"/>
      <c r="S94" s="40"/>
    </row>
    <row r="95" spans="2:19" s="39" customFormat="1" ht="12" customHeight="1">
      <c r="B95" s="41"/>
      <c r="C95" s="105" t="s">
        <v>23</v>
      </c>
      <c r="D95" s="4"/>
      <c r="E95" s="4"/>
      <c r="F95" s="106">
        <f>J269</f>
        <v>0</v>
      </c>
      <c r="G95" s="374" t="e">
        <f>F95/$F$106</f>
        <v>#DIV/0!</v>
      </c>
      <c r="H95" s="376">
        <v>0</v>
      </c>
      <c r="I95" s="431"/>
      <c r="J95" s="431"/>
      <c r="K95" s="377">
        <v>0</v>
      </c>
      <c r="L95" s="81"/>
      <c r="M95" s="40"/>
      <c r="N95" s="40"/>
      <c r="O95" s="40"/>
      <c r="P95" s="40"/>
      <c r="Q95" s="40"/>
      <c r="R95" s="40"/>
      <c r="S95" s="40"/>
    </row>
    <row r="96" spans="2:19" s="39" customFormat="1" ht="12" customHeight="1">
      <c r="B96" s="41"/>
      <c r="C96" s="112" t="s">
        <v>172</v>
      </c>
      <c r="F96" s="113"/>
      <c r="G96" s="374"/>
      <c r="H96" s="107"/>
      <c r="I96" s="437">
        <v>0</v>
      </c>
      <c r="J96" s="437"/>
      <c r="K96" s="111"/>
      <c r="L96" s="81"/>
      <c r="M96" s="40"/>
      <c r="N96" s="40"/>
      <c r="O96" s="40"/>
      <c r="P96" s="40"/>
      <c r="Q96" s="40"/>
      <c r="R96" s="40"/>
      <c r="S96" s="40"/>
    </row>
    <row r="97" spans="2:19" s="39" customFormat="1" ht="12" customHeight="1">
      <c r="B97" s="41"/>
      <c r="C97" s="112" t="s">
        <v>173</v>
      </c>
      <c r="F97" s="113"/>
      <c r="G97" s="374"/>
      <c r="H97" s="107"/>
      <c r="I97" s="437">
        <v>0</v>
      </c>
      <c r="J97" s="437"/>
      <c r="K97" s="111"/>
      <c r="L97" s="81"/>
      <c r="M97" s="40"/>
      <c r="N97" s="40"/>
      <c r="O97" s="40"/>
      <c r="P97" s="40"/>
      <c r="Q97" s="40"/>
      <c r="R97" s="40"/>
      <c r="S97" s="40"/>
    </row>
    <row r="98" spans="2:19" s="39" customFormat="1" ht="12" customHeight="1">
      <c r="B98" s="41"/>
      <c r="C98" s="112" t="s">
        <v>170</v>
      </c>
      <c r="F98" s="113"/>
      <c r="G98" s="374"/>
      <c r="H98" s="107"/>
      <c r="I98" s="437">
        <v>0</v>
      </c>
      <c r="J98" s="437"/>
      <c r="K98" s="111"/>
      <c r="L98" s="81"/>
      <c r="M98" s="40"/>
      <c r="N98" s="40"/>
      <c r="O98" s="40"/>
      <c r="P98" s="40"/>
      <c r="Q98" s="40"/>
      <c r="R98" s="40"/>
      <c r="S98" s="40"/>
    </row>
    <row r="99" spans="2:19" s="39" customFormat="1" ht="12" customHeight="1">
      <c r="B99" s="41"/>
      <c r="C99" s="105"/>
      <c r="D99" s="4"/>
      <c r="E99" s="4"/>
      <c r="F99" s="106"/>
      <c r="G99" s="375"/>
      <c r="H99" s="111"/>
      <c r="I99" s="114"/>
      <c r="K99" s="111"/>
      <c r="L99" s="81"/>
      <c r="M99" s="40"/>
      <c r="N99" s="40"/>
      <c r="O99" s="40"/>
      <c r="P99" s="40"/>
      <c r="Q99" s="40"/>
      <c r="R99" s="40"/>
      <c r="S99" s="40"/>
    </row>
    <row r="100" spans="2:19" s="39" customFormat="1" ht="12" customHeight="1">
      <c r="B100" s="41"/>
      <c r="C100" s="105" t="s">
        <v>32</v>
      </c>
      <c r="D100" s="4"/>
      <c r="E100" s="4"/>
      <c r="F100" s="106">
        <f>J292</f>
        <v>0</v>
      </c>
      <c r="G100" s="374" t="e">
        <f>F100/$F$106</f>
        <v>#DIV/0!</v>
      </c>
      <c r="H100" s="376">
        <v>0</v>
      </c>
      <c r="I100" s="437">
        <v>0</v>
      </c>
      <c r="J100" s="437"/>
      <c r="K100" s="377">
        <v>0</v>
      </c>
      <c r="L100" s="81"/>
      <c r="M100" s="40"/>
      <c r="N100" s="40"/>
      <c r="O100" s="40"/>
      <c r="P100" s="40"/>
      <c r="Q100" s="40"/>
      <c r="R100" s="40"/>
      <c r="S100" s="40"/>
    </row>
    <row r="101" spans="2:19" s="39" customFormat="1" ht="12" customHeight="1">
      <c r="B101" s="41"/>
      <c r="C101" s="105"/>
      <c r="D101" s="4"/>
      <c r="E101" s="4"/>
      <c r="F101" s="106"/>
      <c r="G101" s="375"/>
      <c r="H101" s="107"/>
      <c r="I101" s="115"/>
      <c r="K101" s="111"/>
      <c r="L101" s="81"/>
      <c r="M101" s="40"/>
      <c r="N101" s="40"/>
      <c r="O101" s="40"/>
      <c r="P101" s="40"/>
      <c r="Q101" s="40"/>
      <c r="R101" s="40"/>
      <c r="S101" s="40"/>
    </row>
    <row r="102" spans="2:19" s="39" customFormat="1" ht="12" customHeight="1">
      <c r="B102" s="41"/>
      <c r="C102" s="105" t="s">
        <v>31</v>
      </c>
      <c r="D102" s="102"/>
      <c r="E102" s="4"/>
      <c r="F102" s="106">
        <f>J281</f>
        <v>0</v>
      </c>
      <c r="G102" s="374" t="e">
        <f>F102/$F$106</f>
        <v>#DIV/0!</v>
      </c>
      <c r="H102" s="376">
        <v>0</v>
      </c>
      <c r="I102" s="437">
        <v>0</v>
      </c>
      <c r="J102" s="437"/>
      <c r="K102" s="377">
        <v>0</v>
      </c>
      <c r="L102" s="81"/>
      <c r="M102" s="40"/>
      <c r="N102" s="40"/>
      <c r="O102" s="40"/>
      <c r="P102" s="40"/>
      <c r="Q102" s="40"/>
      <c r="R102" s="40"/>
      <c r="S102" s="40"/>
    </row>
    <row r="103" spans="2:19" s="39" customFormat="1" ht="12" customHeight="1">
      <c r="B103" s="41"/>
      <c r="C103" s="105"/>
      <c r="D103" s="4"/>
      <c r="E103" s="4"/>
      <c r="F103" s="106"/>
      <c r="G103" s="375"/>
      <c r="H103" s="111"/>
      <c r="I103" s="84"/>
      <c r="K103" s="111"/>
      <c r="L103" s="81"/>
      <c r="M103" s="40"/>
      <c r="N103" s="40"/>
      <c r="O103" s="40"/>
      <c r="P103" s="40"/>
      <c r="Q103" s="40"/>
      <c r="R103" s="40"/>
      <c r="S103" s="40"/>
    </row>
    <row r="104" spans="2:19" s="39" customFormat="1" ht="12" customHeight="1">
      <c r="B104" s="41"/>
      <c r="C104" s="105" t="s">
        <v>112</v>
      </c>
      <c r="D104" s="4"/>
      <c r="E104" s="4"/>
      <c r="F104" s="106">
        <f>J300</f>
        <v>0</v>
      </c>
      <c r="G104" s="374" t="e">
        <f>F104/$F$106</f>
        <v>#DIV/0!</v>
      </c>
      <c r="H104" s="111"/>
      <c r="I104" s="84"/>
      <c r="K104" s="377">
        <v>0</v>
      </c>
      <c r="L104" s="81"/>
      <c r="M104" s="40"/>
      <c r="N104" s="40"/>
      <c r="O104" s="40"/>
      <c r="P104" s="40"/>
      <c r="Q104" s="40"/>
      <c r="R104" s="40"/>
      <c r="S104" s="40"/>
    </row>
    <row r="105" spans="2:19" s="89" customFormat="1" ht="12" customHeight="1">
      <c r="B105" s="41"/>
      <c r="C105" s="105"/>
      <c r="D105" s="4"/>
      <c r="E105" s="4"/>
      <c r="F105" s="116"/>
      <c r="G105" s="2"/>
      <c r="H105" s="90"/>
      <c r="L105" s="91"/>
      <c r="M105" s="92"/>
      <c r="N105" s="92"/>
      <c r="O105" s="92"/>
      <c r="P105" s="92"/>
      <c r="Q105" s="92"/>
      <c r="R105" s="92"/>
      <c r="S105" s="92"/>
    </row>
    <row r="106" spans="2:19" s="89" customFormat="1" ht="12" customHeight="1">
      <c r="B106" s="93"/>
      <c r="C106" s="105" t="s">
        <v>87</v>
      </c>
      <c r="D106" s="4"/>
      <c r="E106" s="4"/>
      <c r="F106" s="117">
        <f>SUM(F92:F105)</f>
        <v>0</v>
      </c>
      <c r="G106" s="22"/>
      <c r="H106" s="90"/>
      <c r="L106" s="91"/>
      <c r="M106" s="92"/>
      <c r="N106" s="92"/>
      <c r="O106" s="92"/>
      <c r="P106" s="92"/>
      <c r="Q106" s="92"/>
      <c r="R106" s="92"/>
      <c r="S106" s="92"/>
    </row>
    <row r="107" spans="2:19" s="89" customFormat="1" ht="12" customHeight="1">
      <c r="B107" s="93"/>
      <c r="C107" s="99"/>
      <c r="F107" s="118"/>
      <c r="G107" s="28"/>
      <c r="H107" s="90"/>
      <c r="L107" s="91"/>
      <c r="M107" s="92"/>
      <c r="N107" s="92"/>
      <c r="O107" s="92"/>
      <c r="P107" s="92"/>
      <c r="Q107" s="92"/>
      <c r="R107" s="92"/>
      <c r="S107" s="92"/>
    </row>
    <row r="108" spans="2:19" s="89" customFormat="1" ht="12" customHeight="1">
      <c r="B108" s="93"/>
      <c r="C108" s="99" t="s">
        <v>204</v>
      </c>
      <c r="F108" s="118"/>
      <c r="G108" s="28"/>
      <c r="H108" s="90"/>
      <c r="L108" s="91"/>
      <c r="M108" s="92"/>
      <c r="N108" s="92"/>
      <c r="O108" s="92"/>
      <c r="P108" s="92"/>
      <c r="Q108" s="92"/>
      <c r="R108" s="92"/>
      <c r="S108" s="92"/>
    </row>
    <row r="109" spans="2:19" s="89" customFormat="1" ht="12" customHeight="1">
      <c r="B109" s="93"/>
      <c r="C109" s="99"/>
      <c r="F109" s="98"/>
      <c r="G109" s="39"/>
      <c r="H109" s="90"/>
      <c r="L109" s="91"/>
      <c r="M109" s="92"/>
      <c r="N109" s="92"/>
      <c r="O109" s="92"/>
      <c r="P109" s="92"/>
      <c r="Q109" s="92"/>
      <c r="R109" s="92"/>
      <c r="S109" s="92"/>
    </row>
    <row r="110" spans="2:19" s="89" customFormat="1" ht="12" customHeight="1">
      <c r="B110" s="93"/>
      <c r="C110" s="99"/>
      <c r="F110" s="98"/>
      <c r="G110" s="39"/>
      <c r="H110" s="90"/>
      <c r="L110" s="91"/>
      <c r="M110" s="92"/>
      <c r="N110" s="92"/>
      <c r="O110" s="92"/>
      <c r="P110" s="92"/>
      <c r="Q110" s="92"/>
      <c r="R110" s="92"/>
      <c r="S110" s="92"/>
    </row>
    <row r="111" spans="2:19" s="89" customFormat="1" ht="12" customHeight="1">
      <c r="B111" s="93"/>
      <c r="C111" s="99"/>
      <c r="F111" s="98"/>
      <c r="G111" s="39"/>
      <c r="H111" s="90"/>
      <c r="L111" s="91"/>
      <c r="M111" s="92"/>
      <c r="N111" s="92"/>
      <c r="O111" s="92"/>
      <c r="P111" s="92"/>
      <c r="Q111" s="92"/>
      <c r="R111" s="92"/>
      <c r="S111" s="92"/>
    </row>
    <row r="112" spans="1:19" s="4" customFormat="1" ht="12" customHeight="1">
      <c r="A112" s="89"/>
      <c r="B112" s="61" t="s">
        <v>115</v>
      </c>
      <c r="J112" s="119"/>
      <c r="L112" s="22"/>
      <c r="M112" s="5"/>
      <c r="N112" s="5"/>
      <c r="O112" s="5"/>
      <c r="P112" s="5"/>
      <c r="Q112" s="5"/>
      <c r="R112" s="5"/>
      <c r="S112" s="5"/>
    </row>
    <row r="113" spans="2:19" s="4" customFormat="1" ht="12" customHeight="1">
      <c r="B113" s="120"/>
      <c r="L113" s="22"/>
      <c r="M113" s="5"/>
      <c r="N113" s="5"/>
      <c r="O113" s="5"/>
      <c r="P113" s="5"/>
      <c r="Q113" s="5"/>
      <c r="R113" s="5"/>
      <c r="S113" s="5"/>
    </row>
    <row r="114" spans="2:19" s="4" customFormat="1" ht="12" customHeight="1">
      <c r="B114" s="121"/>
      <c r="C114" s="122" t="s">
        <v>47</v>
      </c>
      <c r="D114" s="122"/>
      <c r="E114" s="122"/>
      <c r="F114" s="122"/>
      <c r="G114" s="122"/>
      <c r="H114" s="122"/>
      <c r="I114" s="122"/>
      <c r="J114" s="122"/>
      <c r="K114" s="122"/>
      <c r="L114" s="122"/>
      <c r="M114" s="5"/>
      <c r="N114" s="5"/>
      <c r="O114" s="5"/>
      <c r="P114" s="5"/>
      <c r="Q114" s="5"/>
      <c r="R114" s="5"/>
      <c r="S114" s="5"/>
    </row>
    <row r="115" spans="2:19" s="4" customFormat="1" ht="24" customHeight="1">
      <c r="B115" s="123"/>
      <c r="C115" s="124"/>
      <c r="D115" s="124"/>
      <c r="E115" s="124"/>
      <c r="F115" s="125" t="s">
        <v>123</v>
      </c>
      <c r="G115" s="126" t="s">
        <v>126</v>
      </c>
      <c r="H115" s="127" t="s">
        <v>65</v>
      </c>
      <c r="I115" s="128" t="s">
        <v>80</v>
      </c>
      <c r="J115" s="129" t="s">
        <v>93</v>
      </c>
      <c r="K115" s="130"/>
      <c r="L115" s="131"/>
      <c r="M115" s="5"/>
      <c r="N115" s="5"/>
      <c r="O115" s="5"/>
      <c r="P115" s="5"/>
      <c r="Q115" s="5"/>
      <c r="R115" s="5"/>
      <c r="S115" s="5"/>
    </row>
    <row r="116" spans="2:19" s="4" customFormat="1" ht="12" customHeight="1">
      <c r="B116" s="132"/>
      <c r="C116" s="133"/>
      <c r="D116" s="133"/>
      <c r="E116" s="134"/>
      <c r="F116" s="135"/>
      <c r="G116" s="136"/>
      <c r="I116" s="137"/>
      <c r="J116" s="138"/>
      <c r="K116" s="139"/>
      <c r="L116" s="140"/>
      <c r="M116" s="5"/>
      <c r="N116" s="5"/>
      <c r="O116" s="5"/>
      <c r="P116" s="5"/>
      <c r="Q116" s="5"/>
      <c r="R116" s="5"/>
      <c r="S116" s="5"/>
    </row>
    <row r="117" spans="1:19" s="39" customFormat="1" ht="12" customHeight="1">
      <c r="A117" s="63"/>
      <c r="B117" s="132"/>
      <c r="C117" s="141" t="s">
        <v>201</v>
      </c>
      <c r="D117" s="133"/>
      <c r="E117" s="133"/>
      <c r="F117" s="419">
        <f>H70</f>
        <v>0</v>
      </c>
      <c r="G117" s="142">
        <v>1</v>
      </c>
      <c r="H117" s="143">
        <f aca="true" t="shared" si="0" ref="H117:H125">G117*F117</f>
        <v>0</v>
      </c>
      <c r="I117" s="379">
        <v>0</v>
      </c>
      <c r="J117" s="144">
        <f>H117*I117</f>
        <v>0</v>
      </c>
      <c r="K117" s="145"/>
      <c r="L117" s="146"/>
      <c r="M117" s="40"/>
      <c r="N117" s="40"/>
      <c r="O117" s="40"/>
      <c r="P117" s="40"/>
      <c r="Q117" s="40"/>
      <c r="R117" s="40"/>
      <c r="S117" s="40"/>
    </row>
    <row r="118" spans="2:19" s="39" customFormat="1" ht="12" customHeight="1">
      <c r="B118" s="147"/>
      <c r="C118" s="148" t="s">
        <v>127</v>
      </c>
      <c r="D118" s="149"/>
      <c r="E118" s="149"/>
      <c r="F118" s="418">
        <f>H68</f>
        <v>0</v>
      </c>
      <c r="G118" s="142">
        <f>H73</f>
        <v>0</v>
      </c>
      <c r="H118" s="143">
        <f t="shared" si="0"/>
        <v>0</v>
      </c>
      <c r="I118" s="150">
        <f>H77</f>
        <v>0</v>
      </c>
      <c r="J118" s="144">
        <f>H118*I118</f>
        <v>0</v>
      </c>
      <c r="K118" s="145"/>
      <c r="L118" s="146"/>
      <c r="M118" s="40"/>
      <c r="N118" s="40"/>
      <c r="O118" s="40"/>
      <c r="P118" s="40"/>
      <c r="Q118" s="40"/>
      <c r="R118" s="40"/>
      <c r="S118" s="40"/>
    </row>
    <row r="119" spans="1:19" s="2" customFormat="1" ht="12" customHeight="1">
      <c r="A119" s="408"/>
      <c r="B119" s="409"/>
      <c r="C119" s="410" t="s">
        <v>195</v>
      </c>
      <c r="D119" s="411"/>
      <c r="E119" s="411"/>
      <c r="F119" s="412">
        <v>0</v>
      </c>
      <c r="G119" s="417">
        <v>1</v>
      </c>
      <c r="H119" s="413">
        <f>G119*F119</f>
        <v>0</v>
      </c>
      <c r="I119" s="414">
        <v>0</v>
      </c>
      <c r="J119" s="415">
        <v>0</v>
      </c>
      <c r="K119" s="383"/>
      <c r="L119" s="416"/>
      <c r="M119" s="3"/>
      <c r="N119" s="3"/>
      <c r="O119" s="3"/>
      <c r="P119" s="3"/>
      <c r="Q119" s="3"/>
      <c r="R119" s="3"/>
      <c r="S119" s="3"/>
    </row>
    <row r="120" spans="2:19" s="39" customFormat="1" ht="12" customHeight="1">
      <c r="B120" s="147"/>
      <c r="C120" s="148" t="s">
        <v>120</v>
      </c>
      <c r="D120" s="149"/>
      <c r="E120" s="149"/>
      <c r="F120" s="145">
        <f>H57*H55/100</f>
        <v>0</v>
      </c>
      <c r="G120" s="142">
        <f>H59*H72/100</f>
        <v>0</v>
      </c>
      <c r="H120" s="143">
        <f t="shared" si="0"/>
        <v>0</v>
      </c>
      <c r="I120" s="150">
        <f>H75</f>
        <v>0</v>
      </c>
      <c r="J120" s="144">
        <f>H120*I120</f>
        <v>0</v>
      </c>
      <c r="K120" s="145"/>
      <c r="L120" s="146"/>
      <c r="M120" s="40"/>
      <c r="N120" s="40"/>
      <c r="O120" s="40"/>
      <c r="P120" s="40"/>
      <c r="Q120" s="40"/>
      <c r="R120" s="40"/>
      <c r="S120" s="40"/>
    </row>
    <row r="121" spans="2:19" s="39" customFormat="1" ht="12" customHeight="1">
      <c r="B121" s="147"/>
      <c r="C121" s="148" t="s">
        <v>119</v>
      </c>
      <c r="D121" s="149"/>
      <c r="E121" s="149"/>
      <c r="F121" s="145">
        <f>H56*H60/100</f>
        <v>0</v>
      </c>
      <c r="G121" s="142">
        <f>H62*H72/100</f>
        <v>0</v>
      </c>
      <c r="H121" s="143">
        <f t="shared" si="0"/>
        <v>0</v>
      </c>
      <c r="I121" s="150">
        <f>H76</f>
        <v>0</v>
      </c>
      <c r="J121" s="144">
        <f>H121*I121</f>
        <v>0</v>
      </c>
      <c r="K121" s="145"/>
      <c r="L121" s="146"/>
      <c r="M121" s="40"/>
      <c r="N121" s="40"/>
      <c r="O121" s="40"/>
      <c r="P121" s="40"/>
      <c r="Q121" s="40"/>
      <c r="R121" s="40"/>
      <c r="S121" s="40"/>
    </row>
    <row r="122" spans="1:19" s="39" customFormat="1" ht="12" customHeight="1">
      <c r="A122" s="74"/>
      <c r="B122" s="41"/>
      <c r="C122" s="151" t="str">
        <f>D78</f>
        <v>Lait</v>
      </c>
      <c r="F122" s="143">
        <f>H55</f>
        <v>0</v>
      </c>
      <c r="G122" s="152">
        <f>H80</f>
        <v>0</v>
      </c>
      <c r="H122" s="143">
        <f t="shared" si="0"/>
        <v>0</v>
      </c>
      <c r="I122" s="150">
        <f>H78</f>
        <v>0</v>
      </c>
      <c r="J122" s="144">
        <f>I122*H122/100</f>
        <v>0</v>
      </c>
      <c r="K122" s="153"/>
      <c r="L122" s="81"/>
      <c r="M122" s="40"/>
      <c r="N122" s="40"/>
      <c r="O122" s="40"/>
      <c r="P122" s="40"/>
      <c r="Q122" s="40"/>
      <c r="R122" s="40"/>
      <c r="S122" s="40"/>
    </row>
    <row r="123" spans="1:19" s="39" customFormat="1" ht="12" customHeight="1">
      <c r="A123" s="74"/>
      <c r="B123" s="41"/>
      <c r="C123" s="151" t="str">
        <f>D79</f>
        <v>Fourrure</v>
      </c>
      <c r="F123" s="378">
        <v>0</v>
      </c>
      <c r="G123" s="380">
        <v>0</v>
      </c>
      <c r="H123" s="378">
        <f t="shared" si="0"/>
        <v>0</v>
      </c>
      <c r="I123" s="379">
        <v>0</v>
      </c>
      <c r="J123" s="144">
        <f>H123*I123</f>
        <v>0</v>
      </c>
      <c r="K123" s="153"/>
      <c r="L123" s="81"/>
      <c r="M123" s="40"/>
      <c r="N123" s="40"/>
      <c r="O123" s="40"/>
      <c r="P123" s="40"/>
      <c r="Q123" s="40"/>
      <c r="R123" s="40"/>
      <c r="S123" s="40"/>
    </row>
    <row r="124" spans="1:19" s="39" customFormat="1" ht="12" customHeight="1">
      <c r="A124" s="74"/>
      <c r="B124" s="41"/>
      <c r="C124" s="151" t="s">
        <v>176</v>
      </c>
      <c r="F124" s="378">
        <v>0</v>
      </c>
      <c r="G124" s="380">
        <v>0</v>
      </c>
      <c r="H124" s="143">
        <f t="shared" si="0"/>
        <v>0</v>
      </c>
      <c r="I124" s="379">
        <v>0</v>
      </c>
      <c r="J124" s="144">
        <f>H124*I124</f>
        <v>0</v>
      </c>
      <c r="K124" s="153"/>
      <c r="L124" s="81"/>
      <c r="M124" s="40"/>
      <c r="N124" s="40"/>
      <c r="O124" s="40"/>
      <c r="P124" s="40"/>
      <c r="Q124" s="40"/>
      <c r="R124" s="40"/>
      <c r="S124" s="40"/>
    </row>
    <row r="125" spans="1:19" s="39" customFormat="1" ht="12" customHeight="1">
      <c r="A125" s="74"/>
      <c r="B125" s="41"/>
      <c r="C125" s="151" t="s">
        <v>121</v>
      </c>
      <c r="F125" s="378">
        <v>0</v>
      </c>
      <c r="G125" s="152">
        <v>1</v>
      </c>
      <c r="H125" s="143">
        <f t="shared" si="0"/>
        <v>0</v>
      </c>
      <c r="I125" s="379">
        <v>0</v>
      </c>
      <c r="J125" s="144">
        <f>H125*I125</f>
        <v>0</v>
      </c>
      <c r="K125" s="153"/>
      <c r="L125" s="81"/>
      <c r="M125" s="40"/>
      <c r="N125" s="40"/>
      <c r="O125" s="40"/>
      <c r="P125" s="40"/>
      <c r="Q125" s="40"/>
      <c r="R125" s="40"/>
      <c r="S125" s="40"/>
    </row>
    <row r="126" spans="1:19" s="450" customFormat="1" ht="12" customHeight="1">
      <c r="A126" s="438"/>
      <c r="B126" s="439"/>
      <c r="C126" s="440" t="s">
        <v>207</v>
      </c>
      <c r="D126" s="441"/>
      <c r="E126" s="441"/>
      <c r="F126" s="442"/>
      <c r="G126" s="443"/>
      <c r="H126" s="444">
        <v>0</v>
      </c>
      <c r="I126" s="445">
        <v>0</v>
      </c>
      <c r="J126" s="446">
        <f>H126*I126</f>
        <v>0</v>
      </c>
      <c r="K126" s="447"/>
      <c r="L126" s="448"/>
      <c r="M126" s="449"/>
      <c r="N126" s="449"/>
      <c r="O126" s="449"/>
      <c r="P126" s="449"/>
      <c r="Q126" s="449"/>
      <c r="R126" s="449"/>
      <c r="S126" s="449"/>
    </row>
    <row r="127" spans="2:19" s="39" customFormat="1" ht="12" customHeight="1">
      <c r="B127" s="41"/>
      <c r="C127" s="48"/>
      <c r="G127" s="154"/>
      <c r="H127" s="155"/>
      <c r="I127" s="156"/>
      <c r="J127" s="157"/>
      <c r="K127" s="153"/>
      <c r="L127" s="81"/>
      <c r="M127" s="40"/>
      <c r="N127" s="40"/>
      <c r="O127" s="40"/>
      <c r="P127" s="40"/>
      <c r="Q127" s="40"/>
      <c r="R127" s="40"/>
      <c r="S127" s="40"/>
    </row>
    <row r="128" spans="1:19" s="4" customFormat="1" ht="12" customHeight="1">
      <c r="A128" s="39"/>
      <c r="B128" s="41"/>
      <c r="C128" s="48"/>
      <c r="D128" s="39"/>
      <c r="E128" s="39"/>
      <c r="F128" s="39"/>
      <c r="G128" s="39"/>
      <c r="H128" s="158" t="s">
        <v>94</v>
      </c>
      <c r="I128" s="22"/>
      <c r="J128" s="159">
        <f>SUM(J116:J127)</f>
        <v>0</v>
      </c>
      <c r="L128" s="95"/>
      <c r="M128" s="5"/>
      <c r="N128" s="5"/>
      <c r="O128" s="5"/>
      <c r="P128" s="5"/>
      <c r="Q128" s="5"/>
      <c r="R128" s="5"/>
      <c r="S128" s="5"/>
    </row>
    <row r="129" spans="2:19" s="4" customFormat="1" ht="12" customHeight="1">
      <c r="B129" s="6"/>
      <c r="C129" s="102"/>
      <c r="G129" s="160"/>
      <c r="H129" s="28"/>
      <c r="I129" s="28"/>
      <c r="J129" s="161"/>
      <c r="L129" s="95"/>
      <c r="M129" s="5"/>
      <c r="N129" s="5"/>
      <c r="O129" s="5"/>
      <c r="P129" s="5"/>
      <c r="Q129" s="5"/>
      <c r="R129" s="5"/>
      <c r="S129" s="5"/>
    </row>
    <row r="130" spans="2:19" s="4" customFormat="1" ht="12" customHeight="1">
      <c r="B130" s="121"/>
      <c r="C130" s="122" t="s">
        <v>48</v>
      </c>
      <c r="D130" s="122"/>
      <c r="E130" s="122"/>
      <c r="F130" s="122"/>
      <c r="G130" s="122"/>
      <c r="H130" s="122"/>
      <c r="I130" s="122"/>
      <c r="J130" s="122"/>
      <c r="K130" s="122"/>
      <c r="L130" s="162"/>
      <c r="M130" s="5"/>
      <c r="N130" s="5"/>
      <c r="O130" s="5"/>
      <c r="P130" s="5"/>
      <c r="Q130" s="5"/>
      <c r="R130" s="5"/>
      <c r="S130" s="5"/>
    </row>
    <row r="131" spans="2:19" s="4" customFormat="1" ht="24" customHeight="1">
      <c r="B131" s="123"/>
      <c r="C131" s="124" t="s">
        <v>104</v>
      </c>
      <c r="D131" s="124"/>
      <c r="E131" s="124"/>
      <c r="F131" s="129" t="s">
        <v>123</v>
      </c>
      <c r="G131" s="129" t="s">
        <v>130</v>
      </c>
      <c r="H131" s="127" t="s">
        <v>65</v>
      </c>
      <c r="I131" s="128" t="s">
        <v>80</v>
      </c>
      <c r="J131" s="129" t="s">
        <v>93</v>
      </c>
      <c r="K131" s="130"/>
      <c r="L131" s="131"/>
      <c r="M131" s="5"/>
      <c r="N131" s="5"/>
      <c r="O131" s="5"/>
      <c r="P131" s="5"/>
      <c r="Q131" s="5"/>
      <c r="R131" s="5"/>
      <c r="S131" s="5"/>
    </row>
    <row r="132" spans="2:19" s="4" customFormat="1" ht="12" customHeight="1">
      <c r="B132" s="132"/>
      <c r="C132" s="133"/>
      <c r="D132" s="133"/>
      <c r="E132" s="133"/>
      <c r="F132" s="133"/>
      <c r="G132" s="137"/>
      <c r="H132" s="137"/>
      <c r="I132" s="8"/>
      <c r="J132" s="138"/>
      <c r="K132" s="163"/>
      <c r="L132" s="140"/>
      <c r="M132" s="5"/>
      <c r="N132" s="5"/>
      <c r="O132" s="5"/>
      <c r="P132" s="5"/>
      <c r="Q132" s="5"/>
      <c r="R132" s="5"/>
      <c r="S132" s="5"/>
    </row>
    <row r="133" spans="1:19" s="39" customFormat="1" ht="12" customHeight="1">
      <c r="A133" s="63"/>
      <c r="B133" s="132"/>
      <c r="C133" s="141" t="s">
        <v>133</v>
      </c>
      <c r="D133" s="133"/>
      <c r="E133" s="133"/>
      <c r="F133" s="139">
        <f>J58</f>
        <v>0</v>
      </c>
      <c r="G133" s="139">
        <v>1</v>
      </c>
      <c r="H133" s="164">
        <f aca="true" t="shared" si="1" ref="H133:H144">G133*F133</f>
        <v>0</v>
      </c>
      <c r="I133" s="382">
        <v>0</v>
      </c>
      <c r="J133" s="144">
        <f>I133*H133</f>
        <v>0</v>
      </c>
      <c r="K133" s="165"/>
      <c r="L133" s="146"/>
      <c r="M133" s="40"/>
      <c r="N133" s="40"/>
      <c r="O133" s="40"/>
      <c r="P133" s="40"/>
      <c r="Q133" s="40"/>
      <c r="R133" s="40"/>
      <c r="S133" s="40"/>
    </row>
    <row r="134" spans="1:19" s="39" customFormat="1" ht="12" customHeight="1">
      <c r="A134" s="74"/>
      <c r="B134" s="147"/>
      <c r="C134" s="148" t="s">
        <v>134</v>
      </c>
      <c r="D134" s="149"/>
      <c r="E134" s="149"/>
      <c r="F134" s="145">
        <f>J61</f>
        <v>0</v>
      </c>
      <c r="G134" s="145">
        <v>1</v>
      </c>
      <c r="H134" s="166">
        <f t="shared" si="1"/>
        <v>0</v>
      </c>
      <c r="I134" s="382">
        <v>0</v>
      </c>
      <c r="J134" s="144">
        <f aca="true" t="shared" si="2" ref="J134:J146">I134*H134</f>
        <v>0</v>
      </c>
      <c r="K134" s="165"/>
      <c r="L134" s="146"/>
      <c r="M134" s="40"/>
      <c r="N134" s="40"/>
      <c r="O134" s="40"/>
      <c r="P134" s="40"/>
      <c r="Q134" s="40"/>
      <c r="R134" s="40"/>
      <c r="S134" s="40"/>
    </row>
    <row r="135" spans="1:19" s="39" customFormat="1" ht="12" customHeight="1">
      <c r="A135" s="74"/>
      <c r="B135" s="147"/>
      <c r="C135" s="148" t="s">
        <v>135</v>
      </c>
      <c r="D135" s="149"/>
      <c r="E135" s="149"/>
      <c r="F135" s="381">
        <v>0</v>
      </c>
      <c r="G135" s="145">
        <v>1</v>
      </c>
      <c r="H135" s="166">
        <f t="shared" si="1"/>
        <v>0</v>
      </c>
      <c r="I135" s="382">
        <v>0</v>
      </c>
      <c r="J135" s="144">
        <f t="shared" si="2"/>
        <v>0</v>
      </c>
      <c r="K135" s="165"/>
      <c r="L135" s="146"/>
      <c r="M135" s="40"/>
      <c r="N135" s="40"/>
      <c r="O135" s="40"/>
      <c r="P135" s="40"/>
      <c r="Q135" s="40"/>
      <c r="R135" s="40"/>
      <c r="S135" s="40"/>
    </row>
    <row r="136" spans="1:19" s="39" customFormat="1" ht="12" customHeight="1">
      <c r="A136" s="74"/>
      <c r="B136" s="147"/>
      <c r="C136" s="148" t="s">
        <v>129</v>
      </c>
      <c r="D136" s="149"/>
      <c r="E136" s="149"/>
      <c r="F136" s="145"/>
      <c r="G136" s="167"/>
      <c r="H136" s="166">
        <f t="shared" si="1"/>
        <v>0</v>
      </c>
      <c r="I136" s="382">
        <v>0</v>
      </c>
      <c r="J136" s="144">
        <f t="shared" si="2"/>
        <v>0</v>
      </c>
      <c r="K136" s="165"/>
      <c r="L136" s="146"/>
      <c r="M136" s="40"/>
      <c r="N136" s="40"/>
      <c r="O136" s="40"/>
      <c r="P136" s="40"/>
      <c r="Q136" s="40"/>
      <c r="R136" s="40"/>
      <c r="S136" s="40"/>
    </row>
    <row r="137" spans="2:19" s="39" customFormat="1" ht="12" customHeight="1">
      <c r="B137" s="147"/>
      <c r="C137" s="168" t="s">
        <v>136</v>
      </c>
      <c r="D137" s="149"/>
      <c r="E137" s="149"/>
      <c r="F137" s="381">
        <f>H66*H65+F135</f>
        <v>0</v>
      </c>
      <c r="G137" s="381">
        <v>0</v>
      </c>
      <c r="H137" s="166">
        <f t="shared" si="1"/>
        <v>0</v>
      </c>
      <c r="I137" s="382">
        <v>0</v>
      </c>
      <c r="J137" s="144">
        <f t="shared" si="2"/>
        <v>0</v>
      </c>
      <c r="K137" s="165"/>
      <c r="L137" s="146"/>
      <c r="M137" s="40"/>
      <c r="N137" s="40"/>
      <c r="O137" s="40"/>
      <c r="P137" s="40"/>
      <c r="Q137" s="40"/>
      <c r="R137" s="40"/>
      <c r="S137" s="40"/>
    </row>
    <row r="138" spans="2:19" s="39" customFormat="1" ht="12" customHeight="1">
      <c r="B138" s="147"/>
      <c r="C138" s="168" t="s">
        <v>137</v>
      </c>
      <c r="D138" s="149"/>
      <c r="E138" s="149"/>
      <c r="F138" s="145">
        <f>H55</f>
        <v>0</v>
      </c>
      <c r="G138" s="381">
        <v>0</v>
      </c>
      <c r="H138" s="166">
        <f t="shared" si="1"/>
        <v>0</v>
      </c>
      <c r="I138" s="382">
        <v>0</v>
      </c>
      <c r="J138" s="144">
        <f t="shared" si="2"/>
        <v>0</v>
      </c>
      <c r="K138" s="165"/>
      <c r="L138" s="146"/>
      <c r="M138" s="40"/>
      <c r="N138" s="40"/>
      <c r="O138" s="40"/>
      <c r="P138" s="40"/>
      <c r="Q138" s="40"/>
      <c r="R138" s="40"/>
      <c r="S138" s="40"/>
    </row>
    <row r="139" spans="2:19" s="39" customFormat="1" ht="12" customHeight="1">
      <c r="B139" s="147"/>
      <c r="C139" s="168" t="s">
        <v>138</v>
      </c>
      <c r="D139" s="149"/>
      <c r="E139" s="149"/>
      <c r="F139" s="145">
        <f>H56</f>
        <v>0</v>
      </c>
      <c r="G139" s="381">
        <v>0</v>
      </c>
      <c r="H139" s="166">
        <f t="shared" si="1"/>
        <v>0</v>
      </c>
      <c r="I139" s="382">
        <v>0</v>
      </c>
      <c r="J139" s="144">
        <f t="shared" si="2"/>
        <v>0</v>
      </c>
      <c r="K139" s="165"/>
      <c r="L139" s="146"/>
      <c r="M139" s="40"/>
      <c r="N139" s="40"/>
      <c r="O139" s="40"/>
      <c r="P139" s="40"/>
      <c r="Q139" s="40"/>
      <c r="R139" s="40"/>
      <c r="S139" s="40"/>
    </row>
    <row r="140" spans="2:19" s="39" customFormat="1" ht="12" customHeight="1">
      <c r="B140" s="147"/>
      <c r="C140" s="168" t="s">
        <v>139</v>
      </c>
      <c r="D140" s="149"/>
      <c r="E140" s="149"/>
      <c r="F140" s="383">
        <f>F137</f>
        <v>0</v>
      </c>
      <c r="G140" s="381">
        <v>0</v>
      </c>
      <c r="H140" s="166">
        <f t="shared" si="1"/>
        <v>0</v>
      </c>
      <c r="I140" s="382">
        <v>0</v>
      </c>
      <c r="J140" s="144">
        <f t="shared" si="2"/>
        <v>0</v>
      </c>
      <c r="K140" s="165"/>
      <c r="L140" s="146"/>
      <c r="M140" s="40"/>
      <c r="N140" s="40"/>
      <c r="O140" s="40"/>
      <c r="P140" s="40"/>
      <c r="Q140" s="40"/>
      <c r="R140" s="40"/>
      <c r="S140" s="40"/>
    </row>
    <row r="141" spans="2:19" s="39" customFormat="1" ht="12" customHeight="1">
      <c r="B141" s="147"/>
      <c r="C141" s="168" t="s">
        <v>140</v>
      </c>
      <c r="D141" s="149"/>
      <c r="E141" s="149"/>
      <c r="F141" s="145">
        <f>H55</f>
        <v>0</v>
      </c>
      <c r="G141" s="381">
        <v>0</v>
      </c>
      <c r="H141" s="166">
        <f t="shared" si="1"/>
        <v>0</v>
      </c>
      <c r="I141" s="382">
        <v>0</v>
      </c>
      <c r="J141" s="144">
        <f>I141*H141</f>
        <v>0</v>
      </c>
      <c r="K141" s="165"/>
      <c r="L141" s="146"/>
      <c r="M141" s="40"/>
      <c r="N141" s="40"/>
      <c r="O141" s="40"/>
      <c r="P141" s="40"/>
      <c r="Q141" s="40"/>
      <c r="R141" s="40"/>
      <c r="S141" s="40"/>
    </row>
    <row r="142" spans="2:19" s="39" customFormat="1" ht="12" customHeight="1">
      <c r="B142" s="147"/>
      <c r="C142" s="168" t="s">
        <v>141</v>
      </c>
      <c r="D142" s="149"/>
      <c r="E142" s="149"/>
      <c r="F142" s="145">
        <f>H56</f>
        <v>0</v>
      </c>
      <c r="G142" s="381">
        <v>0</v>
      </c>
      <c r="H142" s="166">
        <f t="shared" si="1"/>
        <v>0</v>
      </c>
      <c r="I142" s="382">
        <v>0</v>
      </c>
      <c r="J142" s="144">
        <f>I142*H142</f>
        <v>0</v>
      </c>
      <c r="K142" s="165"/>
      <c r="L142" s="146"/>
      <c r="M142" s="40"/>
      <c r="N142" s="40"/>
      <c r="O142" s="40"/>
      <c r="P142" s="40"/>
      <c r="Q142" s="40"/>
      <c r="R142" s="40"/>
      <c r="S142" s="40"/>
    </row>
    <row r="143" spans="2:19" s="39" customFormat="1" ht="12" customHeight="1">
      <c r="B143" s="147"/>
      <c r="C143" s="352" t="s">
        <v>184</v>
      </c>
      <c r="D143" s="149"/>
      <c r="E143" s="149"/>
      <c r="F143" s="381">
        <v>0</v>
      </c>
      <c r="G143" s="381">
        <v>0</v>
      </c>
      <c r="H143" s="166">
        <f t="shared" si="1"/>
        <v>0</v>
      </c>
      <c r="I143" s="382">
        <v>0</v>
      </c>
      <c r="J143" s="144">
        <f>I143*H143</f>
        <v>0</v>
      </c>
      <c r="K143" s="165"/>
      <c r="L143" s="146"/>
      <c r="M143" s="40"/>
      <c r="N143" s="40"/>
      <c r="O143" s="40"/>
      <c r="P143" s="40"/>
      <c r="Q143" s="40"/>
      <c r="R143" s="40"/>
      <c r="S143" s="40"/>
    </row>
    <row r="144" spans="2:19" s="39" customFormat="1" ht="12" customHeight="1">
      <c r="B144" s="147"/>
      <c r="C144" s="168" t="s">
        <v>180</v>
      </c>
      <c r="D144" s="149"/>
      <c r="E144" s="149"/>
      <c r="F144" s="381">
        <v>0</v>
      </c>
      <c r="G144" s="381">
        <v>0</v>
      </c>
      <c r="H144" s="166">
        <f t="shared" si="1"/>
        <v>0</v>
      </c>
      <c r="I144" s="382">
        <v>0</v>
      </c>
      <c r="J144" s="144">
        <f t="shared" si="2"/>
        <v>0</v>
      </c>
      <c r="K144" s="165"/>
      <c r="L144" s="146"/>
      <c r="M144" s="40"/>
      <c r="N144" s="40"/>
      <c r="O144" s="40"/>
      <c r="P144" s="40"/>
      <c r="Q144" s="40"/>
      <c r="R144" s="40"/>
      <c r="S144" s="40"/>
    </row>
    <row r="145" spans="1:19" s="39" customFormat="1" ht="12" customHeight="1">
      <c r="A145" s="74"/>
      <c r="B145" s="147"/>
      <c r="C145" s="148" t="s">
        <v>143</v>
      </c>
      <c r="D145" s="149"/>
      <c r="E145" s="149"/>
      <c r="F145" s="381">
        <v>0</v>
      </c>
      <c r="G145" s="381">
        <v>0</v>
      </c>
      <c r="H145" s="166">
        <f aca="true" t="shared" si="3" ref="H145:H151">G145*F145</f>
        <v>0</v>
      </c>
      <c r="I145" s="382">
        <v>0</v>
      </c>
      <c r="J145" s="144">
        <f t="shared" si="2"/>
        <v>0</v>
      </c>
      <c r="K145" s="165"/>
      <c r="L145" s="146"/>
      <c r="M145" s="40"/>
      <c r="N145" s="40"/>
      <c r="O145" s="40"/>
      <c r="P145" s="40"/>
      <c r="Q145" s="40"/>
      <c r="R145" s="40"/>
      <c r="S145" s="40"/>
    </row>
    <row r="146" spans="1:19" s="39" customFormat="1" ht="12" customHeight="1">
      <c r="A146" s="74"/>
      <c r="B146" s="147"/>
      <c r="C146" s="148" t="s">
        <v>128</v>
      </c>
      <c r="D146" s="149"/>
      <c r="E146" s="149"/>
      <c r="F146" s="381">
        <v>0</v>
      </c>
      <c r="G146" s="381">
        <v>0</v>
      </c>
      <c r="H146" s="166">
        <f t="shared" si="3"/>
        <v>0</v>
      </c>
      <c r="I146" s="382">
        <v>0</v>
      </c>
      <c r="J146" s="144">
        <f t="shared" si="2"/>
        <v>0</v>
      </c>
      <c r="K146" s="165"/>
      <c r="L146" s="146"/>
      <c r="M146" s="40"/>
      <c r="N146" s="40"/>
      <c r="O146" s="40"/>
      <c r="P146" s="40"/>
      <c r="Q146" s="40"/>
      <c r="R146" s="40"/>
      <c r="S146" s="40"/>
    </row>
    <row r="147" spans="1:19" s="39" customFormat="1" ht="12" customHeight="1">
      <c r="A147" s="74"/>
      <c r="B147" s="147"/>
      <c r="C147" s="148" t="s">
        <v>142</v>
      </c>
      <c r="D147" s="149"/>
      <c r="E147" s="149"/>
      <c r="F147" s="381">
        <v>0</v>
      </c>
      <c r="G147" s="381">
        <v>0</v>
      </c>
      <c r="H147" s="166">
        <f t="shared" si="3"/>
        <v>0</v>
      </c>
      <c r="I147" s="382">
        <v>0</v>
      </c>
      <c r="J147" s="144">
        <f>I147*H147</f>
        <v>0</v>
      </c>
      <c r="K147" s="165"/>
      <c r="L147" s="146"/>
      <c r="M147" s="40"/>
      <c r="N147" s="40"/>
      <c r="O147" s="40"/>
      <c r="P147" s="40"/>
      <c r="Q147" s="40"/>
      <c r="R147" s="40"/>
      <c r="S147" s="40"/>
    </row>
    <row r="148" spans="1:19" s="39" customFormat="1" ht="12" customHeight="1">
      <c r="A148" s="74"/>
      <c r="B148" s="147"/>
      <c r="C148" s="148" t="s">
        <v>144</v>
      </c>
      <c r="D148" s="149"/>
      <c r="E148" s="149"/>
      <c r="F148" s="381">
        <v>0</v>
      </c>
      <c r="G148" s="381">
        <v>0</v>
      </c>
      <c r="H148" s="166">
        <f t="shared" si="3"/>
        <v>0</v>
      </c>
      <c r="I148" s="382">
        <v>0</v>
      </c>
      <c r="J148" s="144">
        <f>I148*H148</f>
        <v>0</v>
      </c>
      <c r="K148" s="165"/>
      <c r="L148" s="146"/>
      <c r="M148" s="40"/>
      <c r="N148" s="40"/>
      <c r="O148" s="40"/>
      <c r="P148" s="40"/>
      <c r="Q148" s="40"/>
      <c r="R148" s="40"/>
      <c r="S148" s="40"/>
    </row>
    <row r="149" spans="1:19" s="39" customFormat="1" ht="12" customHeight="1">
      <c r="A149" s="74"/>
      <c r="B149" s="147"/>
      <c r="C149" s="148" t="s">
        <v>145</v>
      </c>
      <c r="D149" s="149"/>
      <c r="E149" s="149"/>
      <c r="F149" s="381">
        <v>0</v>
      </c>
      <c r="G149" s="381">
        <v>0</v>
      </c>
      <c r="H149" s="166">
        <f t="shared" si="3"/>
        <v>0</v>
      </c>
      <c r="I149" s="382">
        <v>0</v>
      </c>
      <c r="J149" s="144">
        <f>I149*H149</f>
        <v>0</v>
      </c>
      <c r="K149" s="165"/>
      <c r="L149" s="146"/>
      <c r="M149" s="40"/>
      <c r="N149" s="40"/>
      <c r="O149" s="40"/>
      <c r="P149" s="40"/>
      <c r="Q149" s="40"/>
      <c r="R149" s="40"/>
      <c r="S149" s="40"/>
    </row>
    <row r="150" spans="1:19" s="39" customFormat="1" ht="12" customHeight="1">
      <c r="A150" s="74"/>
      <c r="B150" s="147"/>
      <c r="C150" s="148" t="s">
        <v>146</v>
      </c>
      <c r="D150" s="149"/>
      <c r="E150" s="149"/>
      <c r="F150" s="381">
        <v>0</v>
      </c>
      <c r="G150" s="381">
        <v>0</v>
      </c>
      <c r="H150" s="166">
        <f t="shared" si="3"/>
        <v>0</v>
      </c>
      <c r="I150" s="382">
        <v>0</v>
      </c>
      <c r="J150" s="144">
        <f>I150*H150</f>
        <v>0</v>
      </c>
      <c r="K150" s="165"/>
      <c r="L150" s="146"/>
      <c r="M150" s="40"/>
      <c r="N150" s="40"/>
      <c r="O150" s="40"/>
      <c r="P150" s="40"/>
      <c r="Q150" s="40"/>
      <c r="R150" s="40"/>
      <c r="S150" s="40"/>
    </row>
    <row r="151" spans="1:19" s="39" customFormat="1" ht="12" customHeight="1">
      <c r="A151" s="74"/>
      <c r="B151" s="147"/>
      <c r="C151" s="148" t="s">
        <v>147</v>
      </c>
      <c r="D151" s="149"/>
      <c r="E151" s="149"/>
      <c r="F151" s="381">
        <v>0</v>
      </c>
      <c r="G151" s="381">
        <v>0</v>
      </c>
      <c r="H151" s="166">
        <f t="shared" si="3"/>
        <v>0</v>
      </c>
      <c r="I151" s="382">
        <v>0</v>
      </c>
      <c r="J151" s="144">
        <f>I151*H151</f>
        <v>0</v>
      </c>
      <c r="K151" s="165"/>
      <c r="L151" s="146"/>
      <c r="M151" s="40"/>
      <c r="N151" s="40"/>
      <c r="O151" s="40"/>
      <c r="P151" s="40"/>
      <c r="Q151" s="40"/>
      <c r="R151" s="40"/>
      <c r="S151" s="40"/>
    </row>
    <row r="152" spans="1:19" s="28" customFormat="1" ht="12" customHeight="1">
      <c r="A152" s="39"/>
      <c r="B152" s="41"/>
      <c r="C152" s="39"/>
      <c r="D152" s="39"/>
      <c r="E152" s="39"/>
      <c r="F152" s="39"/>
      <c r="G152" s="39"/>
      <c r="H152" s="169"/>
      <c r="K152" s="170"/>
      <c r="L152" s="171"/>
      <c r="M152" s="27"/>
      <c r="N152" s="27"/>
      <c r="O152" s="27"/>
      <c r="P152" s="27"/>
      <c r="Q152" s="27"/>
      <c r="R152" s="27"/>
      <c r="S152" s="27"/>
    </row>
    <row r="153" spans="1:19" s="4" customFormat="1" ht="12" customHeight="1">
      <c r="A153" s="28"/>
      <c r="B153" s="34"/>
      <c r="C153" s="28"/>
      <c r="D153" s="28"/>
      <c r="E153" s="28"/>
      <c r="F153" s="28" t="s">
        <v>148</v>
      </c>
      <c r="G153" s="28"/>
      <c r="H153" s="158" t="s">
        <v>95</v>
      </c>
      <c r="J153" s="159">
        <f>SUM(J132:J152)</f>
        <v>0</v>
      </c>
      <c r="L153" s="95"/>
      <c r="M153" s="5"/>
      <c r="N153" s="5"/>
      <c r="O153" s="5"/>
      <c r="P153" s="5"/>
      <c r="Q153" s="5"/>
      <c r="R153" s="5"/>
      <c r="S153" s="5"/>
    </row>
    <row r="154" spans="1:19" s="28" customFormat="1" ht="12" customHeight="1">
      <c r="A154" s="4"/>
      <c r="B154" s="6"/>
      <c r="C154" s="4"/>
      <c r="D154" s="4"/>
      <c r="E154" s="4"/>
      <c r="F154" s="4"/>
      <c r="G154" s="4"/>
      <c r="H154" s="169"/>
      <c r="J154" s="172"/>
      <c r="L154" s="171"/>
      <c r="M154" s="27"/>
      <c r="N154" s="27"/>
      <c r="O154" s="27"/>
      <c r="P154" s="27"/>
      <c r="Q154" s="27"/>
      <c r="R154" s="27"/>
      <c r="S154" s="27"/>
    </row>
    <row r="155" spans="1:19" s="28" customFormat="1" ht="25.5" customHeight="1">
      <c r="A155" s="173"/>
      <c r="B155" s="174"/>
      <c r="C155" s="175" t="s">
        <v>105</v>
      </c>
      <c r="D155" s="175"/>
      <c r="E155" s="175"/>
      <c r="F155" s="25"/>
      <c r="G155" s="176"/>
      <c r="H155" s="176" t="s">
        <v>65</v>
      </c>
      <c r="I155" s="177" t="s">
        <v>80</v>
      </c>
      <c r="J155" s="178" t="s">
        <v>93</v>
      </c>
      <c r="K155" s="179"/>
      <c r="L155" s="174"/>
      <c r="M155" s="27"/>
      <c r="N155" s="27"/>
      <c r="O155" s="27"/>
      <c r="P155" s="27"/>
      <c r="Q155" s="27"/>
      <c r="R155" s="27"/>
      <c r="S155" s="27"/>
    </row>
    <row r="156" spans="2:19" s="28" customFormat="1" ht="12" customHeight="1">
      <c r="B156" s="180"/>
      <c r="C156" s="181"/>
      <c r="D156" s="181"/>
      <c r="E156" s="181"/>
      <c r="F156" s="181"/>
      <c r="G156" s="181"/>
      <c r="H156" s="181"/>
      <c r="I156" s="32"/>
      <c r="J156" s="182"/>
      <c r="K156" s="32"/>
      <c r="L156" s="183"/>
      <c r="M156" s="27"/>
      <c r="N156" s="27"/>
      <c r="O156" s="27"/>
      <c r="P156" s="27"/>
      <c r="Q156" s="27"/>
      <c r="R156" s="27"/>
      <c r="S156" s="27"/>
    </row>
    <row r="157" spans="2:19" s="28" customFormat="1" ht="12" customHeight="1">
      <c r="B157" s="180"/>
      <c r="C157" s="184" t="s">
        <v>151</v>
      </c>
      <c r="D157" s="181"/>
      <c r="E157" s="181"/>
      <c r="F157" s="181"/>
      <c r="G157" s="181"/>
      <c r="H157" s="384">
        <v>0</v>
      </c>
      <c r="I157" s="186">
        <v>0</v>
      </c>
      <c r="J157" s="185">
        <f>I157*H157</f>
        <v>0</v>
      </c>
      <c r="K157" s="32"/>
      <c r="L157" s="183"/>
      <c r="M157" s="27"/>
      <c r="N157" s="27"/>
      <c r="O157" s="27"/>
      <c r="P157" s="27"/>
      <c r="Q157" s="27"/>
      <c r="R157" s="27"/>
      <c r="S157" s="27"/>
    </row>
    <row r="158" spans="2:19" s="28" customFormat="1" ht="12" customHeight="1">
      <c r="B158" s="180"/>
      <c r="C158" s="184" t="s">
        <v>149</v>
      </c>
      <c r="D158" s="181"/>
      <c r="E158" s="181"/>
      <c r="F158" s="181"/>
      <c r="G158" s="181"/>
      <c r="H158" s="384">
        <v>0</v>
      </c>
      <c r="I158" s="186">
        <v>0</v>
      </c>
      <c r="J158" s="185">
        <f>I158*H158</f>
        <v>0</v>
      </c>
      <c r="K158" s="32"/>
      <c r="L158" s="183"/>
      <c r="M158" s="27"/>
      <c r="N158" s="27"/>
      <c r="O158" s="27"/>
      <c r="P158" s="27"/>
      <c r="Q158" s="27"/>
      <c r="R158" s="27"/>
      <c r="S158" s="27"/>
    </row>
    <row r="159" spans="2:19" s="28" customFormat="1" ht="12" customHeight="1">
      <c r="B159" s="180"/>
      <c r="C159" s="184" t="s">
        <v>150</v>
      </c>
      <c r="D159" s="181"/>
      <c r="E159" s="181"/>
      <c r="F159" s="181"/>
      <c r="G159" s="181"/>
      <c r="H159" s="384">
        <v>0</v>
      </c>
      <c r="I159" s="186">
        <v>0</v>
      </c>
      <c r="J159" s="185">
        <f>I159*H159</f>
        <v>0</v>
      </c>
      <c r="K159" s="32"/>
      <c r="L159" s="183"/>
      <c r="M159" s="27"/>
      <c r="N159" s="27"/>
      <c r="O159" s="27"/>
      <c r="P159" s="27"/>
      <c r="Q159" s="27"/>
      <c r="R159" s="27"/>
      <c r="S159" s="27"/>
    </row>
    <row r="160" spans="1:19" s="28" customFormat="1" ht="12" customHeight="1">
      <c r="A160" s="173"/>
      <c r="B160" s="34"/>
      <c r="C160" s="187" t="s">
        <v>152</v>
      </c>
      <c r="D160" s="31"/>
      <c r="E160" s="31"/>
      <c r="F160" s="31"/>
      <c r="G160" s="188"/>
      <c r="H160" s="384">
        <v>0</v>
      </c>
      <c r="I160" s="186">
        <v>0</v>
      </c>
      <c r="J160" s="185">
        <f>I160*H160</f>
        <v>0</v>
      </c>
      <c r="K160" s="170"/>
      <c r="L160" s="171"/>
      <c r="M160" s="27"/>
      <c r="N160" s="27"/>
      <c r="O160" s="27"/>
      <c r="P160" s="27"/>
      <c r="Q160" s="27"/>
      <c r="R160" s="27"/>
      <c r="S160" s="27"/>
    </row>
    <row r="161" spans="1:34" s="191" customFormat="1" ht="12.75" customHeight="1">
      <c r="A161" s="173"/>
      <c r="B161" s="189"/>
      <c r="C161" s="187" t="s">
        <v>60</v>
      </c>
      <c r="D161" s="190"/>
      <c r="E161" s="190"/>
      <c r="H161" s="192">
        <f>J292</f>
        <v>0</v>
      </c>
      <c r="I161" s="193">
        <f>H100</f>
        <v>0</v>
      </c>
      <c r="J161" s="192">
        <f>H161*I161</f>
        <v>0</v>
      </c>
      <c r="K161" s="194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</row>
    <row r="162" spans="1:19" s="39" customFormat="1" ht="12" customHeight="1">
      <c r="A162" s="28"/>
      <c r="B162" s="34"/>
      <c r="C162" s="28"/>
      <c r="D162" s="31"/>
      <c r="E162" s="31"/>
      <c r="F162" s="31"/>
      <c r="G162" s="195"/>
      <c r="H162" s="196"/>
      <c r="J162" s="154"/>
      <c r="K162" s="157"/>
      <c r="L162" s="81"/>
      <c r="M162" s="40"/>
      <c r="N162" s="40"/>
      <c r="O162" s="40"/>
      <c r="P162" s="40"/>
      <c r="Q162" s="40"/>
      <c r="R162" s="40"/>
      <c r="S162" s="40"/>
    </row>
    <row r="163" spans="1:19" s="4" customFormat="1" ht="12" customHeight="1">
      <c r="A163" s="39"/>
      <c r="B163" s="41"/>
      <c r="C163" s="39"/>
      <c r="D163" s="197"/>
      <c r="E163" s="197"/>
      <c r="F163" s="197"/>
      <c r="G163" s="39"/>
      <c r="H163" s="158" t="s">
        <v>96</v>
      </c>
      <c r="J163" s="159">
        <f>SUM(J156:J162)</f>
        <v>0</v>
      </c>
      <c r="L163" s="95"/>
      <c r="M163" s="5"/>
      <c r="N163" s="5"/>
      <c r="O163" s="5"/>
      <c r="P163" s="5"/>
      <c r="Q163" s="5"/>
      <c r="R163" s="5"/>
      <c r="S163" s="5"/>
    </row>
    <row r="164" spans="2:19" s="4" customFormat="1" ht="12" customHeight="1">
      <c r="B164" s="6"/>
      <c r="C164" s="8"/>
      <c r="D164" s="8"/>
      <c r="E164" s="8"/>
      <c r="F164" s="8"/>
      <c r="G164" s="198"/>
      <c r="H164" s="198"/>
      <c r="I164" s="198"/>
      <c r="J164" s="198"/>
      <c r="L164" s="95"/>
      <c r="M164" s="5"/>
      <c r="N164" s="5"/>
      <c r="O164" s="5"/>
      <c r="P164" s="5"/>
      <c r="Q164" s="5"/>
      <c r="R164" s="5"/>
      <c r="S164" s="5"/>
    </row>
    <row r="165" spans="2:19" s="4" customFormat="1" ht="24" customHeight="1">
      <c r="B165" s="123"/>
      <c r="C165" s="124" t="s">
        <v>49</v>
      </c>
      <c r="D165" s="124"/>
      <c r="E165" s="199"/>
      <c r="F165" s="199"/>
      <c r="G165" s="127"/>
      <c r="H165" s="127" t="s">
        <v>65</v>
      </c>
      <c r="I165" s="128" t="s">
        <v>80</v>
      </c>
      <c r="J165" s="129" t="s">
        <v>93</v>
      </c>
      <c r="K165" s="130"/>
      <c r="L165" s="131"/>
      <c r="M165" s="5"/>
      <c r="N165" s="5"/>
      <c r="O165" s="5"/>
      <c r="P165" s="5"/>
      <c r="Q165" s="5"/>
      <c r="R165" s="5"/>
      <c r="S165" s="5"/>
    </row>
    <row r="166" spans="1:19" s="39" customFormat="1" ht="12" customHeight="1">
      <c r="A166" s="4"/>
      <c r="B166" s="6"/>
      <c r="C166" s="200"/>
      <c r="D166" s="4"/>
      <c r="E166" s="4"/>
      <c r="F166" s="4"/>
      <c r="G166" s="4"/>
      <c r="H166" s="4"/>
      <c r="I166" s="196"/>
      <c r="J166" s="201"/>
      <c r="K166" s="157"/>
      <c r="L166" s="81"/>
      <c r="M166" s="40"/>
      <c r="N166" s="40"/>
      <c r="O166" s="40"/>
      <c r="P166" s="40"/>
      <c r="Q166" s="40"/>
      <c r="R166" s="40"/>
      <c r="S166" s="40"/>
    </row>
    <row r="167" spans="1:19" s="39" customFormat="1" ht="12" customHeight="1">
      <c r="A167" s="74"/>
      <c r="B167" s="41"/>
      <c r="C167" s="151" t="s">
        <v>154</v>
      </c>
      <c r="H167" s="50">
        <f>H68+J57+J60</f>
        <v>0</v>
      </c>
      <c r="I167" s="377">
        <v>0</v>
      </c>
      <c r="J167" s="202">
        <f>I167*H167</f>
        <v>0</v>
      </c>
      <c r="K167" s="157"/>
      <c r="L167" s="81"/>
      <c r="M167" s="40" t="s">
        <v>203</v>
      </c>
      <c r="N167" s="40"/>
      <c r="O167" s="40"/>
      <c r="P167" s="40"/>
      <c r="Q167" s="40"/>
      <c r="R167" s="40"/>
      <c r="S167" s="40"/>
    </row>
    <row r="168" spans="1:19" s="39" customFormat="1" ht="12" customHeight="1">
      <c r="A168" s="74"/>
      <c r="B168" s="41"/>
      <c r="C168" s="151" t="s">
        <v>157</v>
      </c>
      <c r="H168" s="50"/>
      <c r="I168" s="385">
        <v>0</v>
      </c>
      <c r="J168" s="202">
        <f>I168*(J128-J125)</f>
        <v>0</v>
      </c>
      <c r="K168" s="157"/>
      <c r="L168" s="81"/>
      <c r="M168" s="40"/>
      <c r="N168" s="40"/>
      <c r="O168" s="40"/>
      <c r="P168" s="40"/>
      <c r="Q168" s="40"/>
      <c r="R168" s="40"/>
      <c r="S168" s="40"/>
    </row>
    <row r="169" spans="1:19" s="39" customFormat="1" ht="12" customHeight="1">
      <c r="A169" s="74"/>
      <c r="B169" s="41"/>
      <c r="C169" s="151" t="s">
        <v>153</v>
      </c>
      <c r="H169" s="386">
        <v>0</v>
      </c>
      <c r="I169" s="377">
        <v>0</v>
      </c>
      <c r="J169" s="202">
        <f>I169*H169</f>
        <v>0</v>
      </c>
      <c r="K169" s="157"/>
      <c r="L169" s="81"/>
      <c r="M169" s="40"/>
      <c r="N169" s="40"/>
      <c r="O169" s="40"/>
      <c r="P169" s="40"/>
      <c r="Q169" s="40"/>
      <c r="R169" s="40"/>
      <c r="S169" s="40"/>
    </row>
    <row r="170" spans="1:19" s="39" customFormat="1" ht="12" customHeight="1">
      <c r="A170" s="74"/>
      <c r="B170" s="41"/>
      <c r="C170" s="151" t="s">
        <v>155</v>
      </c>
      <c r="H170" s="386">
        <v>0</v>
      </c>
      <c r="I170" s="377">
        <v>0</v>
      </c>
      <c r="J170" s="202">
        <f>I170*H170</f>
        <v>0</v>
      </c>
      <c r="K170" s="157"/>
      <c r="L170" s="81"/>
      <c r="M170" s="40"/>
      <c r="N170" s="40"/>
      <c r="O170" s="40"/>
      <c r="P170" s="40"/>
      <c r="Q170" s="40"/>
      <c r="R170" s="40"/>
      <c r="S170" s="40"/>
    </row>
    <row r="171" spans="1:19" s="39" customFormat="1" ht="12" customHeight="1">
      <c r="A171" s="74"/>
      <c r="B171" s="41"/>
      <c r="C171" s="151" t="s">
        <v>156</v>
      </c>
      <c r="H171" s="50">
        <f>H68+J57+J60</f>
        <v>0</v>
      </c>
      <c r="I171" s="377">
        <v>0</v>
      </c>
      <c r="J171" s="202">
        <f>I171*H171</f>
        <v>0</v>
      </c>
      <c r="K171" s="157"/>
      <c r="L171" s="81"/>
      <c r="M171" s="40" t="s">
        <v>203</v>
      </c>
      <c r="N171" s="40"/>
      <c r="O171" s="40"/>
      <c r="P171" s="40"/>
      <c r="Q171" s="40"/>
      <c r="R171" s="40"/>
      <c r="S171" s="40"/>
    </row>
    <row r="172" spans="1:19" s="89" customFormat="1" ht="12" customHeight="1">
      <c r="A172" s="39"/>
      <c r="B172" s="41"/>
      <c r="C172" s="203"/>
      <c r="D172" s="39"/>
      <c r="E172" s="39"/>
      <c r="F172" s="39"/>
      <c r="G172" s="39"/>
      <c r="H172" s="143"/>
      <c r="I172" s="204"/>
      <c r="J172" s="205"/>
      <c r="K172" s="206"/>
      <c r="L172" s="91"/>
      <c r="M172" s="92"/>
      <c r="N172" s="92"/>
      <c r="O172" s="92"/>
      <c r="P172" s="92"/>
      <c r="Q172" s="92"/>
      <c r="R172" s="92"/>
      <c r="S172" s="92"/>
    </row>
    <row r="173" spans="1:19" s="4" customFormat="1" ht="12" customHeight="1">
      <c r="A173" s="89"/>
      <c r="B173" s="93"/>
      <c r="C173" s="207"/>
      <c r="D173" s="89"/>
      <c r="E173" s="89"/>
      <c r="F173" s="89"/>
      <c r="G173" s="89"/>
      <c r="H173" s="158" t="s">
        <v>67</v>
      </c>
      <c r="J173" s="159">
        <f>SUM(J166:J172)</f>
        <v>0</v>
      </c>
      <c r="L173" s="95"/>
      <c r="M173" s="5"/>
      <c r="N173" s="5"/>
      <c r="O173" s="5"/>
      <c r="P173" s="5"/>
      <c r="Q173" s="5"/>
      <c r="R173" s="5"/>
      <c r="S173" s="5"/>
    </row>
    <row r="174" spans="2:19" s="4" customFormat="1" ht="12" customHeight="1">
      <c r="B174" s="6"/>
      <c r="M174" s="5"/>
      <c r="N174" s="5"/>
      <c r="O174" s="5"/>
      <c r="P174" s="5"/>
      <c r="Q174" s="5"/>
      <c r="R174" s="5"/>
      <c r="S174" s="5"/>
    </row>
    <row r="175" spans="2:19" s="4" customFormat="1" ht="24" customHeight="1">
      <c r="B175" s="123"/>
      <c r="C175" s="124" t="s">
        <v>107</v>
      </c>
      <c r="D175" s="124"/>
      <c r="E175" s="208"/>
      <c r="F175" s="208"/>
      <c r="G175" s="129" t="s">
        <v>64</v>
      </c>
      <c r="H175" s="127" t="s">
        <v>65</v>
      </c>
      <c r="I175" s="128" t="s">
        <v>80</v>
      </c>
      <c r="J175" s="129" t="s">
        <v>93</v>
      </c>
      <c r="K175" s="130"/>
      <c r="L175" s="124"/>
      <c r="M175" s="5"/>
      <c r="N175" s="5"/>
      <c r="O175" s="5"/>
      <c r="P175" s="5"/>
      <c r="Q175" s="5"/>
      <c r="R175" s="5"/>
      <c r="S175" s="5"/>
    </row>
    <row r="176" spans="2:19" s="4" customFormat="1" ht="12" customHeight="1">
      <c r="B176" s="132"/>
      <c r="C176" s="133"/>
      <c r="D176" s="133"/>
      <c r="E176" s="138"/>
      <c r="F176" s="138"/>
      <c r="G176" s="133"/>
      <c r="H176" s="133"/>
      <c r="I176" s="163"/>
      <c r="J176" s="138"/>
      <c r="K176" s="163"/>
      <c r="L176" s="133"/>
      <c r="M176" s="5"/>
      <c r="N176" s="5"/>
      <c r="O176" s="5"/>
      <c r="P176" s="5"/>
      <c r="Q176" s="5"/>
      <c r="R176" s="5"/>
      <c r="S176" s="5"/>
    </row>
    <row r="177" spans="1:19" s="39" customFormat="1" ht="12" customHeight="1">
      <c r="A177" s="63"/>
      <c r="B177" s="132"/>
      <c r="C177" s="141" t="s">
        <v>163</v>
      </c>
      <c r="D177" s="133"/>
      <c r="E177" s="138"/>
      <c r="F177" s="138"/>
      <c r="G177" s="139"/>
      <c r="H177" s="381">
        <v>0</v>
      </c>
      <c r="I177" s="379">
        <v>0</v>
      </c>
      <c r="J177" s="144">
        <f>I177*H177</f>
        <v>0</v>
      </c>
      <c r="K177" s="165"/>
      <c r="L177" s="149"/>
      <c r="M177" s="40"/>
      <c r="N177" s="40"/>
      <c r="O177" s="40"/>
      <c r="P177" s="40"/>
      <c r="Q177" s="40"/>
      <c r="R177" s="40"/>
      <c r="S177" s="40"/>
    </row>
    <row r="178" spans="1:19" s="39" customFormat="1" ht="12" customHeight="1">
      <c r="A178" s="74"/>
      <c r="B178" s="147"/>
      <c r="C178" s="148" t="s">
        <v>158</v>
      </c>
      <c r="D178" s="149"/>
      <c r="E178" s="209"/>
      <c r="F178" s="209"/>
      <c r="G178" s="145"/>
      <c r="H178" s="145"/>
      <c r="I178" s="150"/>
      <c r="J178" s="384">
        <f>I178*H178</f>
        <v>0</v>
      </c>
      <c r="K178" s="165"/>
      <c r="L178" s="149"/>
      <c r="M178" s="40"/>
      <c r="N178" s="40"/>
      <c r="O178" s="40"/>
      <c r="P178" s="40"/>
      <c r="Q178" s="40"/>
      <c r="R178" s="40"/>
      <c r="S178" s="40"/>
    </row>
    <row r="179" spans="1:19" s="39" customFormat="1" ht="12" customHeight="1">
      <c r="A179" s="74"/>
      <c r="B179" s="147"/>
      <c r="C179" s="148" t="s">
        <v>159</v>
      </c>
      <c r="D179" s="149"/>
      <c r="E179" s="209"/>
      <c r="F179" s="209"/>
      <c r="G179" s="387">
        <v>0</v>
      </c>
      <c r="H179" s="210">
        <f>J300</f>
        <v>0</v>
      </c>
      <c r="I179" s="211">
        <f>K104</f>
        <v>0</v>
      </c>
      <c r="J179" s="144">
        <f>I179*H179*G179/1000</f>
        <v>0</v>
      </c>
      <c r="K179" s="165"/>
      <c r="L179" s="149"/>
      <c r="M179" s="40"/>
      <c r="N179" s="40"/>
      <c r="O179" s="40"/>
      <c r="P179" s="40"/>
      <c r="Q179" s="40"/>
      <c r="R179" s="40"/>
      <c r="S179" s="40"/>
    </row>
    <row r="180" spans="1:22" s="213" customFormat="1" ht="12.75" customHeight="1">
      <c r="A180" s="74"/>
      <c r="B180" s="212"/>
      <c r="C180" s="151" t="s">
        <v>59</v>
      </c>
      <c r="H180" s="210">
        <f>F102</f>
        <v>0</v>
      </c>
      <c r="I180" s="214">
        <f>H102</f>
        <v>0</v>
      </c>
      <c r="J180" s="210">
        <f>I180*H180</f>
        <v>0</v>
      </c>
      <c r="K180" s="215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1:22" s="213" customFormat="1" ht="12.75" customHeight="1">
      <c r="A181" s="74"/>
      <c r="B181" s="212"/>
      <c r="C181" s="151" t="s">
        <v>185</v>
      </c>
      <c r="H181" s="381">
        <v>0</v>
      </c>
      <c r="I181" s="379">
        <v>0</v>
      </c>
      <c r="J181" s="144">
        <f>I181*H181</f>
        <v>0</v>
      </c>
      <c r="K181" s="215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1:19" s="39" customFormat="1" ht="12" customHeight="1">
      <c r="A182" s="74"/>
      <c r="B182" s="147"/>
      <c r="C182" s="148" t="s">
        <v>160</v>
      </c>
      <c r="D182" s="149"/>
      <c r="E182" s="209"/>
      <c r="F182" s="209"/>
      <c r="G182" s="145"/>
      <c r="H182" s="388">
        <v>0</v>
      </c>
      <c r="I182" s="379">
        <v>0</v>
      </c>
      <c r="J182" s="144">
        <f>I182*H182</f>
        <v>0</v>
      </c>
      <c r="K182" s="165"/>
      <c r="L182" s="149"/>
      <c r="M182" s="40"/>
      <c r="N182" s="40"/>
      <c r="O182" s="40"/>
      <c r="P182" s="40"/>
      <c r="Q182" s="40"/>
      <c r="R182" s="40"/>
      <c r="S182" s="40"/>
    </row>
    <row r="183" spans="1:19" s="39" customFormat="1" ht="12" customHeight="1">
      <c r="A183" s="74"/>
      <c r="B183" s="147"/>
      <c r="C183" s="148" t="s">
        <v>161</v>
      </c>
      <c r="D183" s="149"/>
      <c r="E183" s="209"/>
      <c r="F183" s="389">
        <v>12</v>
      </c>
      <c r="G183" s="145"/>
      <c r="H183" s="210">
        <f>SUM(J153,J163,J173,J176:J182)/2</f>
        <v>0</v>
      </c>
      <c r="I183" s="217">
        <f>H85/100</f>
        <v>0</v>
      </c>
      <c r="J183" s="144">
        <f>F183/12*H183*I183</f>
        <v>0</v>
      </c>
      <c r="K183" s="165"/>
      <c r="L183" s="149"/>
      <c r="M183" s="40"/>
      <c r="N183" s="40"/>
      <c r="O183" s="40"/>
      <c r="P183" s="40"/>
      <c r="Q183" s="40"/>
      <c r="R183" s="40"/>
      <c r="S183" s="40"/>
    </row>
    <row r="184" spans="1:19" s="39" customFormat="1" ht="12" customHeight="1">
      <c r="A184" s="74"/>
      <c r="B184" s="147"/>
      <c r="C184" s="148" t="s">
        <v>162</v>
      </c>
      <c r="D184" s="149"/>
      <c r="E184" s="209"/>
      <c r="F184" s="209"/>
      <c r="G184" s="145"/>
      <c r="H184" s="145"/>
      <c r="I184" s="145"/>
      <c r="J184" s="384">
        <v>0</v>
      </c>
      <c r="K184" s="165"/>
      <c r="L184" s="149"/>
      <c r="M184" s="40"/>
      <c r="N184" s="40"/>
      <c r="O184" s="40"/>
      <c r="P184" s="40"/>
      <c r="Q184" s="40"/>
      <c r="R184" s="40"/>
      <c r="S184" s="40"/>
    </row>
    <row r="185" spans="1:19" s="89" customFormat="1" ht="12" customHeight="1">
      <c r="A185" s="39"/>
      <c r="B185" s="41"/>
      <c r="C185" s="39"/>
      <c r="D185" s="39"/>
      <c r="E185" s="39"/>
      <c r="F185" s="39"/>
      <c r="G185" s="154"/>
      <c r="H185" s="218"/>
      <c r="I185" s="39"/>
      <c r="J185" s="219"/>
      <c r="K185" s="206"/>
      <c r="M185" s="92"/>
      <c r="N185" s="92"/>
      <c r="O185" s="92"/>
      <c r="P185" s="92"/>
      <c r="Q185" s="92"/>
      <c r="R185" s="92"/>
      <c r="S185" s="92"/>
    </row>
    <row r="186" spans="2:19" s="89" customFormat="1" ht="12" customHeight="1">
      <c r="B186" s="93"/>
      <c r="H186" s="220" t="s">
        <v>68</v>
      </c>
      <c r="J186" s="221">
        <f>SUM(J176:J185)</f>
        <v>0</v>
      </c>
      <c r="M186" s="92"/>
      <c r="N186" s="92"/>
      <c r="O186" s="92"/>
      <c r="P186" s="92"/>
      <c r="Q186" s="92"/>
      <c r="R186" s="92"/>
      <c r="S186" s="92"/>
    </row>
    <row r="187" spans="1:19" s="28" customFormat="1" ht="12" customHeight="1">
      <c r="A187" s="89"/>
      <c r="B187" s="93"/>
      <c r="C187" s="89"/>
      <c r="D187" s="89"/>
      <c r="E187" s="89"/>
      <c r="F187" s="89"/>
      <c r="G187" s="160"/>
      <c r="J187" s="222"/>
      <c r="M187" s="27"/>
      <c r="N187" s="27"/>
      <c r="O187" s="27"/>
      <c r="P187" s="27"/>
      <c r="Q187" s="27"/>
      <c r="R187" s="27"/>
      <c r="S187" s="27"/>
    </row>
    <row r="188" spans="1:19" s="4" customFormat="1" ht="12" customHeight="1">
      <c r="A188" s="28"/>
      <c r="B188" s="34"/>
      <c r="C188" s="28"/>
      <c r="D188" s="28"/>
      <c r="E188" s="28"/>
      <c r="F188" s="28"/>
      <c r="G188" s="28"/>
      <c r="H188" s="158" t="s">
        <v>69</v>
      </c>
      <c r="I188" s="22"/>
      <c r="J188" s="159">
        <f>J153+J163+J173+J186</f>
        <v>0</v>
      </c>
      <c r="M188" s="5"/>
      <c r="N188" s="5"/>
      <c r="O188" s="5"/>
      <c r="P188" s="5"/>
      <c r="Q188" s="5"/>
      <c r="R188" s="5"/>
      <c r="S188" s="5"/>
    </row>
    <row r="189" spans="2:19" s="4" customFormat="1" ht="12" customHeight="1">
      <c r="B189" s="6"/>
      <c r="H189" s="22"/>
      <c r="I189" s="22"/>
      <c r="J189" s="22"/>
      <c r="M189" s="5"/>
      <c r="N189" s="5"/>
      <c r="O189" s="5"/>
      <c r="P189" s="5"/>
      <c r="Q189" s="5"/>
      <c r="R189" s="5"/>
      <c r="S189" s="5"/>
    </row>
    <row r="190" spans="2:19" s="4" customFormat="1" ht="12" customHeight="1">
      <c r="B190" s="6"/>
      <c r="H190" s="158" t="s">
        <v>90</v>
      </c>
      <c r="I190" s="22"/>
      <c r="J190" s="159">
        <f>J128-J188</f>
        <v>0</v>
      </c>
      <c r="M190" s="5"/>
      <c r="N190" s="5"/>
      <c r="O190" s="5"/>
      <c r="P190" s="5"/>
      <c r="Q190" s="5"/>
      <c r="R190" s="5"/>
      <c r="S190" s="5"/>
    </row>
    <row r="191" spans="1:19" s="224" customFormat="1" ht="12" customHeight="1">
      <c r="A191" s="4"/>
      <c r="B191" s="6"/>
      <c r="C191" s="4"/>
      <c r="D191" s="4"/>
      <c r="E191" s="4"/>
      <c r="F191" s="4"/>
      <c r="G191" s="4"/>
      <c r="H191" s="169"/>
      <c r="I191" s="28"/>
      <c r="J191" s="223"/>
      <c r="M191" s="225"/>
      <c r="N191" s="225"/>
      <c r="O191" s="225"/>
      <c r="P191" s="225"/>
      <c r="Q191" s="225"/>
      <c r="R191" s="225"/>
      <c r="S191" s="225"/>
    </row>
    <row r="192" spans="2:19" s="224" customFormat="1" ht="12" customHeight="1">
      <c r="B192" s="226"/>
      <c r="C192" s="227" t="s">
        <v>116</v>
      </c>
      <c r="D192" s="227"/>
      <c r="E192" s="227"/>
      <c r="F192" s="227"/>
      <c r="G192" s="227"/>
      <c r="H192" s="227"/>
      <c r="I192" s="227"/>
      <c r="J192" s="227"/>
      <c r="K192" s="227"/>
      <c r="L192" s="228"/>
      <c r="M192" s="225"/>
      <c r="N192" s="225"/>
      <c r="O192" s="225"/>
      <c r="P192" s="225"/>
      <c r="Q192" s="225"/>
      <c r="R192" s="225"/>
      <c r="S192" s="225"/>
    </row>
    <row r="193" spans="2:19" s="224" customFormat="1" ht="25.5" customHeight="1">
      <c r="B193" s="229"/>
      <c r="C193" s="230"/>
      <c r="D193" s="230"/>
      <c r="E193" s="230"/>
      <c r="F193" s="231"/>
      <c r="G193" s="232" t="s">
        <v>64</v>
      </c>
      <c r="H193" s="233" t="s">
        <v>65</v>
      </c>
      <c r="I193" s="234" t="s">
        <v>80</v>
      </c>
      <c r="J193" s="232" t="s">
        <v>93</v>
      </c>
      <c r="K193" s="235"/>
      <c r="L193" s="236"/>
      <c r="M193" s="225"/>
      <c r="N193" s="225"/>
      <c r="O193" s="225"/>
      <c r="P193" s="225"/>
      <c r="Q193" s="225"/>
      <c r="R193" s="225"/>
      <c r="S193" s="225"/>
    </row>
    <row r="194" spans="2:19" s="224" customFormat="1" ht="12" customHeight="1">
      <c r="B194" s="237"/>
      <c r="C194" s="238"/>
      <c r="D194" s="238"/>
      <c r="E194" s="238"/>
      <c r="G194" s="238"/>
      <c r="H194" s="238"/>
      <c r="I194" s="239"/>
      <c r="J194" s="240"/>
      <c r="K194" s="239"/>
      <c r="L194" s="241"/>
      <c r="M194" s="225"/>
      <c r="N194" s="225"/>
      <c r="O194" s="225"/>
      <c r="P194" s="225"/>
      <c r="Q194" s="225"/>
      <c r="R194" s="225"/>
      <c r="S194" s="225"/>
    </row>
    <row r="195" spans="1:19" s="39" customFormat="1" ht="12" customHeight="1">
      <c r="A195" s="242"/>
      <c r="B195" s="243"/>
      <c r="C195" s="244"/>
      <c r="D195" s="224"/>
      <c r="E195" s="245"/>
      <c r="G195" s="110"/>
      <c r="J195" s="201"/>
      <c r="K195" s="246"/>
      <c r="L195" s="247"/>
      <c r="M195" s="40"/>
      <c r="N195" s="40"/>
      <c r="O195" s="40"/>
      <c r="P195" s="40"/>
      <c r="Q195" s="40"/>
      <c r="R195" s="40"/>
      <c r="S195" s="40"/>
    </row>
    <row r="196" spans="1:22" s="191" customFormat="1" ht="12.75" customHeight="1">
      <c r="A196" s="74"/>
      <c r="B196" s="213"/>
      <c r="C196" s="248" t="s">
        <v>52</v>
      </c>
      <c r="D196" s="213"/>
      <c r="E196" s="213"/>
      <c r="F196" s="213"/>
      <c r="G196" s="213"/>
      <c r="H196" s="216">
        <v>0</v>
      </c>
      <c r="I196" s="249" t="s">
        <v>73</v>
      </c>
      <c r="J196" s="390">
        <v>0</v>
      </c>
      <c r="K196" s="172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</row>
    <row r="197" spans="1:22" s="191" customFormat="1" ht="12.75" customHeight="1">
      <c r="A197" s="173"/>
      <c r="C197" s="250" t="s">
        <v>53</v>
      </c>
      <c r="H197" s="216">
        <v>0</v>
      </c>
      <c r="I197" s="249" t="s">
        <v>73</v>
      </c>
      <c r="J197" s="390">
        <v>0</v>
      </c>
      <c r="K197" s="172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</row>
    <row r="198" spans="1:22" s="191" customFormat="1" ht="12.75" customHeight="1">
      <c r="A198" s="173"/>
      <c r="C198" s="250" t="s">
        <v>54</v>
      </c>
      <c r="H198" s="216">
        <v>0</v>
      </c>
      <c r="I198" s="249" t="s">
        <v>73</v>
      </c>
      <c r="J198" s="390">
        <v>0</v>
      </c>
      <c r="K198" s="172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</row>
    <row r="199" spans="1:22" s="191" customFormat="1" ht="12.75" customHeight="1">
      <c r="A199" s="173"/>
      <c r="C199" s="250" t="s">
        <v>55</v>
      </c>
      <c r="H199" s="216"/>
      <c r="I199" s="249"/>
      <c r="J199" s="390">
        <v>0</v>
      </c>
      <c r="K199" s="172"/>
      <c r="M199" s="251"/>
      <c r="N199" s="173"/>
      <c r="O199" s="173"/>
      <c r="P199" s="173"/>
      <c r="Q199" s="173"/>
      <c r="R199" s="173"/>
      <c r="S199" s="173"/>
      <c r="T199" s="173"/>
      <c r="U199" s="173"/>
      <c r="V199" s="173"/>
    </row>
    <row r="200" spans="1:22" s="255" customFormat="1" ht="12.75" customHeight="1">
      <c r="A200" s="173"/>
      <c r="B200" s="191"/>
      <c r="C200" s="250" t="s">
        <v>97</v>
      </c>
      <c r="D200" s="191"/>
      <c r="E200" s="191"/>
      <c r="F200" s="191"/>
      <c r="G200" s="191"/>
      <c r="H200" s="216"/>
      <c r="I200" s="249"/>
      <c r="J200" s="252">
        <f>IF(N200&lt;0,0,((J269+J248)*M200)-300-(J269*M200*70%)-(((J248*M200)-300)*(1533/H247)*70%)-((J248*M200)-300)*((H247-1533)/H247)*85%)</f>
        <v>0</v>
      </c>
      <c r="K200" s="172"/>
      <c r="L200" s="191"/>
      <c r="M200" s="253">
        <f>1/100</f>
        <v>0.01</v>
      </c>
      <c r="N200" s="253">
        <f>IF(J248=0,(J269*M200)-300-(M200*J269*0.7),((J269+J248)*M200)-300-(J269*M200*70%)-(((J248*M200)-300)*(1533/H247)*70%)-((J248*M200)-300)*((H247-1533)/H247)*85%)</f>
        <v>-300</v>
      </c>
      <c r="O200" s="254"/>
      <c r="P200" s="254"/>
      <c r="Q200" s="254"/>
      <c r="R200" s="254"/>
      <c r="S200" s="254"/>
      <c r="T200" s="254"/>
      <c r="U200" s="254"/>
      <c r="V200" s="254"/>
    </row>
    <row r="201" spans="1:22" s="191" customFormat="1" ht="12.75" customHeight="1">
      <c r="A201" s="254"/>
      <c r="B201" s="255"/>
      <c r="C201" s="256" t="s">
        <v>164</v>
      </c>
      <c r="D201" s="255"/>
      <c r="E201" s="255"/>
      <c r="F201" s="255"/>
      <c r="G201" s="255"/>
      <c r="H201" s="388">
        <v>0</v>
      </c>
      <c r="I201" s="391">
        <v>0</v>
      </c>
      <c r="J201" s="252">
        <f>I201*H201</f>
        <v>0</v>
      </c>
      <c r="K201" s="172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</row>
    <row r="202" spans="1:22" s="191" customFormat="1" ht="12.75" customHeight="1">
      <c r="A202" s="173"/>
      <c r="C202" s="250" t="s">
        <v>56</v>
      </c>
      <c r="H202" s="216"/>
      <c r="I202" s="249"/>
      <c r="J202" s="252"/>
      <c r="K202" s="172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</row>
    <row r="203" spans="3:22" s="191" customFormat="1" ht="12.75" customHeight="1">
      <c r="C203" s="257" t="s">
        <v>66</v>
      </c>
      <c r="G203" s="392">
        <v>0</v>
      </c>
      <c r="H203" s="210">
        <f>J269</f>
        <v>0</v>
      </c>
      <c r="I203" s="211">
        <f>K95</f>
        <v>0</v>
      </c>
      <c r="J203" s="252">
        <f>I203*H203*G203/1000</f>
        <v>0</v>
      </c>
      <c r="K203" s="172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</row>
    <row r="204" spans="3:22" s="191" customFormat="1" ht="12.75" customHeight="1">
      <c r="C204" s="257" t="s">
        <v>32</v>
      </c>
      <c r="G204" s="392">
        <v>0</v>
      </c>
      <c r="H204" s="210">
        <f>J292</f>
        <v>0</v>
      </c>
      <c r="I204" s="211">
        <f>K100</f>
        <v>0</v>
      </c>
      <c r="J204" s="252">
        <f>I204*H204*G204/1000</f>
        <v>0</v>
      </c>
      <c r="K204" s="172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</row>
    <row r="205" spans="3:22" s="191" customFormat="1" ht="12.75" customHeight="1">
      <c r="C205" s="257" t="s">
        <v>31</v>
      </c>
      <c r="G205" s="392">
        <v>0</v>
      </c>
      <c r="H205" s="210">
        <f>J281</f>
        <v>0</v>
      </c>
      <c r="I205" s="211">
        <f>K102</f>
        <v>0</v>
      </c>
      <c r="J205" s="252">
        <f>I205*H205*G205/1000</f>
        <v>0</v>
      </c>
      <c r="K205" s="172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</row>
    <row r="206" spans="1:22" s="191" customFormat="1" ht="12.75" customHeight="1">
      <c r="A206" s="173"/>
      <c r="C206" s="257" t="s">
        <v>57</v>
      </c>
      <c r="H206" s="192"/>
      <c r="I206" s="249"/>
      <c r="J206" s="390">
        <v>0</v>
      </c>
      <c r="K206" s="172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</row>
    <row r="207" spans="1:22" s="191" customFormat="1" ht="12.75" customHeight="1">
      <c r="A207" s="173"/>
      <c r="C207" s="250" t="s">
        <v>58</v>
      </c>
      <c r="H207" s="192">
        <f>J269</f>
        <v>0</v>
      </c>
      <c r="I207" s="258">
        <f>H95</f>
        <v>0</v>
      </c>
      <c r="J207" s="259">
        <f>I207*H207</f>
        <v>0</v>
      </c>
      <c r="K207" s="172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</row>
    <row r="208" spans="1:22" s="191" customFormat="1" ht="12.75" customHeight="1">
      <c r="A208" s="173"/>
      <c r="C208" s="250" t="s">
        <v>61</v>
      </c>
      <c r="H208" s="192">
        <f>G245</f>
        <v>0</v>
      </c>
      <c r="I208" s="391">
        <v>0</v>
      </c>
      <c r="J208" s="252">
        <f>I208*H208</f>
        <v>0</v>
      </c>
      <c r="K208" s="172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</row>
    <row r="209" spans="1:22" s="191" customFormat="1" ht="12.75" customHeight="1">
      <c r="A209" s="173"/>
      <c r="C209" s="250" t="s">
        <v>165</v>
      </c>
      <c r="H209" s="388">
        <v>0</v>
      </c>
      <c r="I209" s="391">
        <v>0</v>
      </c>
      <c r="J209" s="252">
        <f>I209*H209</f>
        <v>0</v>
      </c>
      <c r="K209" s="172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</row>
    <row r="210" spans="1:22" s="191" customFormat="1" ht="12.75" customHeight="1">
      <c r="A210" s="173"/>
      <c r="C210" s="250" t="s">
        <v>62</v>
      </c>
      <c r="H210" s="216"/>
      <c r="I210" s="249"/>
      <c r="J210" s="390">
        <v>0</v>
      </c>
      <c r="K210" s="172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</row>
    <row r="211" spans="1:22" s="191" customFormat="1" ht="12.75" customHeight="1">
      <c r="A211" s="173"/>
      <c r="C211" s="250" t="s">
        <v>63</v>
      </c>
      <c r="H211" s="216"/>
      <c r="I211" s="249"/>
      <c r="J211" s="390">
        <v>0</v>
      </c>
      <c r="K211" s="172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</row>
    <row r="212" spans="1:22" s="191" customFormat="1" ht="12.75" customHeight="1">
      <c r="A212" s="173"/>
      <c r="C212" s="250" t="s">
        <v>166</v>
      </c>
      <c r="H212" s="216"/>
      <c r="I212" s="249"/>
      <c r="J212" s="390">
        <v>0</v>
      </c>
      <c r="K212" s="172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</row>
    <row r="213" spans="1:22" s="191" customFormat="1" ht="12.75" customHeight="1">
      <c r="A213" s="173"/>
      <c r="C213" s="250" t="s">
        <v>167</v>
      </c>
      <c r="H213" s="388">
        <v>0</v>
      </c>
      <c r="I213" s="391">
        <v>0</v>
      </c>
      <c r="J213" s="252">
        <f>I213*H213</f>
        <v>0</v>
      </c>
      <c r="K213" s="172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</row>
    <row r="214" spans="1:22" s="191" customFormat="1" ht="12.75" customHeight="1">
      <c r="A214" s="173"/>
      <c r="C214" s="250" t="s">
        <v>98</v>
      </c>
      <c r="G214" s="216"/>
      <c r="H214" s="249"/>
      <c r="I214" s="213"/>
      <c r="J214" s="390">
        <v>0</v>
      </c>
      <c r="K214" s="172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</row>
    <row r="215" spans="1:19" s="28" customFormat="1" ht="12" customHeight="1">
      <c r="A215" s="191"/>
      <c r="B215" s="34"/>
      <c r="G215" s="260"/>
      <c r="H215" s="261"/>
      <c r="J215" s="260"/>
      <c r="K215" s="170"/>
      <c r="M215" s="27"/>
      <c r="N215" s="27"/>
      <c r="O215" s="27"/>
      <c r="P215" s="27"/>
      <c r="Q215" s="27"/>
      <c r="R215" s="27"/>
      <c r="S215" s="27"/>
    </row>
    <row r="216" spans="2:19" s="28" customFormat="1" ht="12" customHeight="1">
      <c r="B216" s="34"/>
      <c r="H216" s="261" t="s">
        <v>3</v>
      </c>
      <c r="J216" s="262">
        <f>SUM(J194:J215)</f>
        <v>0</v>
      </c>
      <c r="M216" s="27"/>
      <c r="N216" s="27"/>
      <c r="O216" s="27"/>
      <c r="P216" s="27"/>
      <c r="Q216" s="27"/>
      <c r="R216" s="27"/>
      <c r="S216" s="27"/>
    </row>
    <row r="217" spans="2:19" s="28" customFormat="1" ht="12" customHeight="1">
      <c r="B217" s="34"/>
      <c r="G217" s="160"/>
      <c r="J217" s="222"/>
      <c r="M217" s="27"/>
      <c r="N217" s="27"/>
      <c r="O217" s="27"/>
      <c r="P217" s="27"/>
      <c r="Q217" s="27"/>
      <c r="R217" s="27"/>
      <c r="S217" s="27"/>
    </row>
    <row r="218" spans="1:19" s="4" customFormat="1" ht="12" customHeight="1">
      <c r="A218" s="28"/>
      <c r="B218" s="34"/>
      <c r="C218" s="28"/>
      <c r="D218" s="28"/>
      <c r="E218" s="28"/>
      <c r="F218" s="28"/>
      <c r="G218" s="28"/>
      <c r="H218" s="158" t="s">
        <v>4</v>
      </c>
      <c r="I218" s="22"/>
      <c r="J218" s="159">
        <f>J216+J188</f>
        <v>0</v>
      </c>
      <c r="M218" s="5"/>
      <c r="N218" s="5"/>
      <c r="O218" s="5"/>
      <c r="P218" s="5"/>
      <c r="Q218" s="5"/>
      <c r="R218" s="5"/>
      <c r="S218" s="5"/>
    </row>
    <row r="219" spans="2:19" s="4" customFormat="1" ht="12" customHeight="1">
      <c r="B219" s="6"/>
      <c r="H219" s="22"/>
      <c r="I219" s="22"/>
      <c r="J219" s="22"/>
      <c r="M219" s="5"/>
      <c r="N219" s="5"/>
      <c r="O219" s="5"/>
      <c r="P219" s="5"/>
      <c r="Q219" s="5"/>
      <c r="R219" s="5"/>
      <c r="S219" s="5"/>
    </row>
    <row r="220" spans="2:19" s="4" customFormat="1" ht="12" customHeight="1">
      <c r="B220" s="6"/>
      <c r="H220" s="158" t="s">
        <v>5</v>
      </c>
      <c r="I220" s="22"/>
      <c r="J220" s="159">
        <f>J128-J218</f>
        <v>0</v>
      </c>
      <c r="M220" s="5"/>
      <c r="N220" s="5"/>
      <c r="O220" s="5"/>
      <c r="P220" s="5"/>
      <c r="Q220" s="5"/>
      <c r="R220" s="5"/>
      <c r="S220" s="5"/>
    </row>
    <row r="221" spans="1:19" s="224" customFormat="1" ht="12" customHeight="1">
      <c r="A221" s="4"/>
      <c r="B221" s="6"/>
      <c r="C221" s="4"/>
      <c r="D221" s="4"/>
      <c r="E221" s="4"/>
      <c r="F221" s="4"/>
      <c r="G221" s="4"/>
      <c r="H221" s="169"/>
      <c r="I221" s="28"/>
      <c r="J221" s="223"/>
      <c r="M221" s="225"/>
      <c r="N221" s="225"/>
      <c r="O221" s="225"/>
      <c r="P221" s="225"/>
      <c r="Q221" s="225"/>
      <c r="R221" s="225"/>
      <c r="S221" s="225"/>
    </row>
    <row r="222" spans="1:19" s="14" customFormat="1" ht="12" customHeight="1">
      <c r="A222" s="263"/>
      <c r="B222" s="224"/>
      <c r="C222" s="224" t="s">
        <v>117</v>
      </c>
      <c r="D222" s="15"/>
      <c r="M222" s="16"/>
      <c r="N222" s="16"/>
      <c r="O222" s="16"/>
      <c r="P222" s="16"/>
      <c r="Q222" s="16"/>
      <c r="R222" s="16"/>
      <c r="S222" s="16"/>
    </row>
    <row r="223" spans="2:19" s="14" customFormat="1" ht="25.5" customHeight="1">
      <c r="B223" s="264"/>
      <c r="C223" s="265"/>
      <c r="D223" s="265"/>
      <c r="E223" s="266"/>
      <c r="F223" s="266"/>
      <c r="G223" s="265"/>
      <c r="H223" s="267" t="s">
        <v>92</v>
      </c>
      <c r="I223" s="268" t="s">
        <v>82</v>
      </c>
      <c r="J223" s="269" t="s">
        <v>93</v>
      </c>
      <c r="K223" s="270"/>
      <c r="L223" s="271"/>
      <c r="M223" s="16"/>
      <c r="N223" s="16"/>
      <c r="O223" s="16"/>
      <c r="P223" s="16"/>
      <c r="Q223" s="16"/>
      <c r="R223" s="16"/>
      <c r="S223" s="16"/>
    </row>
    <row r="224" spans="2:19" s="14" customFormat="1" ht="12" customHeight="1">
      <c r="B224" s="272"/>
      <c r="C224" s="273"/>
      <c r="D224" s="273"/>
      <c r="E224" s="274"/>
      <c r="F224" s="274"/>
      <c r="G224" s="273"/>
      <c r="H224" s="273"/>
      <c r="I224" s="275"/>
      <c r="J224" s="276"/>
      <c r="K224" s="275"/>
      <c r="L224" s="277"/>
      <c r="M224" s="16"/>
      <c r="N224" s="16"/>
      <c r="O224" s="16"/>
      <c r="P224" s="16"/>
      <c r="Q224" s="16"/>
      <c r="R224" s="16"/>
      <c r="S224" s="16"/>
    </row>
    <row r="225" spans="2:19" s="14" customFormat="1" ht="12" customHeight="1">
      <c r="B225" s="17"/>
      <c r="C225" s="278" t="s">
        <v>169</v>
      </c>
      <c r="D225" s="15"/>
      <c r="H225" s="279"/>
      <c r="I225" s="280"/>
      <c r="J225" s="279"/>
      <c r="M225" s="16"/>
      <c r="N225" s="16"/>
      <c r="O225" s="16"/>
      <c r="P225" s="16"/>
      <c r="Q225" s="16"/>
      <c r="R225" s="16"/>
      <c r="S225" s="16"/>
    </row>
    <row r="226" spans="2:19" s="14" customFormat="1" ht="12" customHeight="1">
      <c r="B226" s="17"/>
      <c r="C226" s="72" t="s">
        <v>172</v>
      </c>
      <c r="D226" s="15"/>
      <c r="H226" s="279">
        <f>J256</f>
        <v>0</v>
      </c>
      <c r="I226" s="280">
        <f>I96</f>
        <v>0</v>
      </c>
      <c r="J226" s="279">
        <f>SUM(H226*I226)</f>
        <v>0</v>
      </c>
      <c r="M226" s="16"/>
      <c r="N226" s="16"/>
      <c r="O226" s="16"/>
      <c r="P226" s="16"/>
      <c r="Q226" s="16"/>
      <c r="R226" s="16"/>
      <c r="S226" s="16"/>
    </row>
    <row r="227" spans="2:19" s="14" customFormat="1" ht="12" customHeight="1">
      <c r="B227" s="17"/>
      <c r="C227" s="72" t="s">
        <v>173</v>
      </c>
      <c r="D227" s="15"/>
      <c r="H227" s="279">
        <f>J262</f>
        <v>0</v>
      </c>
      <c r="I227" s="280">
        <f>I97</f>
        <v>0</v>
      </c>
      <c r="J227" s="279">
        <f>SUM(H227*I227)</f>
        <v>0</v>
      </c>
      <c r="M227" s="16"/>
      <c r="N227" s="16"/>
      <c r="O227" s="16"/>
      <c r="P227" s="16"/>
      <c r="Q227" s="16"/>
      <c r="R227" s="16"/>
      <c r="S227" s="16"/>
    </row>
    <row r="228" spans="2:19" s="14" customFormat="1" ht="12" customHeight="1">
      <c r="B228" s="17"/>
      <c r="C228" s="72" t="s">
        <v>168</v>
      </c>
      <c r="D228" s="15"/>
      <c r="H228" s="279">
        <f>J267</f>
        <v>0</v>
      </c>
      <c r="I228" s="280">
        <f>I98</f>
        <v>0</v>
      </c>
      <c r="J228" s="279">
        <f>SUM(H228*I228)</f>
        <v>0</v>
      </c>
      <c r="M228" s="16"/>
      <c r="N228" s="16"/>
      <c r="O228" s="16"/>
      <c r="P228" s="16"/>
      <c r="Q228" s="16"/>
      <c r="R228" s="16"/>
      <c r="S228" s="16"/>
    </row>
    <row r="229" spans="2:19" s="14" customFormat="1" ht="12" customHeight="1">
      <c r="B229" s="17"/>
      <c r="C229" s="278" t="s">
        <v>31</v>
      </c>
      <c r="D229" s="15"/>
      <c r="H229" s="279">
        <f>J281</f>
        <v>0</v>
      </c>
      <c r="I229" s="280">
        <f>I102</f>
        <v>0</v>
      </c>
      <c r="J229" s="279">
        <f>SUM(H229*I229)</f>
        <v>0</v>
      </c>
      <c r="M229" s="16"/>
      <c r="N229" s="16"/>
      <c r="O229" s="16"/>
      <c r="P229" s="16"/>
      <c r="Q229" s="16"/>
      <c r="R229" s="16"/>
      <c r="S229" s="16"/>
    </row>
    <row r="230" spans="2:19" s="14" customFormat="1" ht="12" customHeight="1">
      <c r="B230" s="17"/>
      <c r="C230" s="278" t="s">
        <v>50</v>
      </c>
      <c r="D230" s="15"/>
      <c r="H230" s="279">
        <f>J292</f>
        <v>0</v>
      </c>
      <c r="I230" s="280">
        <f>I100</f>
        <v>0</v>
      </c>
      <c r="J230" s="279">
        <f>SUM(H230*I230)</f>
        <v>0</v>
      </c>
      <c r="M230" s="16"/>
      <c r="N230" s="16"/>
      <c r="O230" s="16"/>
      <c r="P230" s="16"/>
      <c r="Q230" s="16"/>
      <c r="R230" s="16"/>
      <c r="S230" s="16"/>
    </row>
    <row r="231" spans="2:19" s="14" customFormat="1" ht="12" customHeight="1">
      <c r="B231" s="17"/>
      <c r="D231" s="15"/>
      <c r="M231" s="16"/>
      <c r="N231" s="16"/>
      <c r="O231" s="16"/>
      <c r="P231" s="16"/>
      <c r="Q231" s="16"/>
      <c r="R231" s="16"/>
      <c r="S231" s="16"/>
    </row>
    <row r="232" spans="2:19" s="14" customFormat="1" ht="12" customHeight="1">
      <c r="B232" s="17"/>
      <c r="D232" s="15"/>
      <c r="H232" s="281" t="s">
        <v>70</v>
      </c>
      <c r="J232" s="282">
        <f>SUM(J224:J231)</f>
        <v>0</v>
      </c>
      <c r="M232" s="16"/>
      <c r="N232" s="16"/>
      <c r="O232" s="16"/>
      <c r="P232" s="16"/>
      <c r="Q232" s="16"/>
      <c r="R232" s="16"/>
      <c r="S232" s="16"/>
    </row>
    <row r="233" spans="2:19" s="14" customFormat="1" ht="12" customHeight="1">
      <c r="B233" s="17"/>
      <c r="D233" s="15"/>
      <c r="M233" s="16"/>
      <c r="N233" s="16"/>
      <c r="O233" s="16"/>
      <c r="P233" s="16"/>
      <c r="Q233" s="16"/>
      <c r="R233" s="16"/>
      <c r="S233" s="16"/>
    </row>
    <row r="234" spans="1:19" s="4" customFormat="1" ht="12" customHeight="1">
      <c r="A234" s="14"/>
      <c r="B234" s="17"/>
      <c r="C234" s="14"/>
      <c r="D234" s="15"/>
      <c r="E234" s="14"/>
      <c r="F234" s="14"/>
      <c r="G234" s="14"/>
      <c r="H234" s="158" t="s">
        <v>71</v>
      </c>
      <c r="I234" s="22"/>
      <c r="J234" s="159">
        <f>J218+J232</f>
        <v>0</v>
      </c>
      <c r="M234" s="5"/>
      <c r="N234" s="5"/>
      <c r="O234" s="5"/>
      <c r="P234" s="5"/>
      <c r="Q234" s="5"/>
      <c r="R234" s="5"/>
      <c r="S234" s="5"/>
    </row>
    <row r="235" spans="2:19" s="4" customFormat="1" ht="12" customHeight="1">
      <c r="B235" s="6"/>
      <c r="D235" s="15"/>
      <c r="E235" s="14"/>
      <c r="F235" s="14"/>
      <c r="G235" s="14"/>
      <c r="H235" s="22"/>
      <c r="I235" s="22"/>
      <c r="J235" s="22"/>
      <c r="M235" s="5"/>
      <c r="N235" s="5"/>
      <c r="O235" s="5"/>
      <c r="P235" s="5"/>
      <c r="Q235" s="5"/>
      <c r="R235" s="5"/>
      <c r="S235" s="5"/>
    </row>
    <row r="236" spans="1:19" s="286" customFormat="1" ht="12" customHeight="1">
      <c r="A236" s="4"/>
      <c r="B236" s="6"/>
      <c r="C236" s="4"/>
      <c r="D236" s="15"/>
      <c r="E236" s="14"/>
      <c r="F236" s="14"/>
      <c r="G236" s="14"/>
      <c r="H236" s="283" t="s">
        <v>72</v>
      </c>
      <c r="I236" s="284"/>
      <c r="J236" s="285">
        <f>J128-J234</f>
        <v>0</v>
      </c>
      <c r="M236" s="287"/>
      <c r="N236" s="287"/>
      <c r="O236" s="287"/>
      <c r="P236" s="287"/>
      <c r="Q236" s="287"/>
      <c r="R236" s="287"/>
      <c r="S236" s="287"/>
    </row>
    <row r="237" spans="1:19" s="28" customFormat="1" ht="12" customHeight="1">
      <c r="A237" s="286"/>
      <c r="B237" s="288"/>
      <c r="C237" s="286"/>
      <c r="D237" s="15"/>
      <c r="E237" s="14"/>
      <c r="F237" s="14"/>
      <c r="G237" s="14"/>
      <c r="H237" s="169"/>
      <c r="K237" s="172"/>
      <c r="M237" s="27"/>
      <c r="N237" s="27"/>
      <c r="O237" s="27"/>
      <c r="P237" s="27"/>
      <c r="Q237" s="27"/>
      <c r="R237" s="27"/>
      <c r="S237" s="27"/>
    </row>
    <row r="238" spans="2:19" s="28" customFormat="1" ht="12" customHeight="1">
      <c r="B238" s="34"/>
      <c r="D238" s="15"/>
      <c r="E238" s="14"/>
      <c r="F238" s="14"/>
      <c r="G238" s="14"/>
      <c r="H238" s="169"/>
      <c r="K238" s="172"/>
      <c r="M238" s="27"/>
      <c r="N238" s="27"/>
      <c r="O238" s="27"/>
      <c r="P238" s="27"/>
      <c r="Q238" s="27"/>
      <c r="R238" s="27"/>
      <c r="S238" s="27"/>
    </row>
    <row r="239" spans="1:19" s="4" customFormat="1" ht="12.75" customHeight="1">
      <c r="A239" s="28"/>
      <c r="B239" s="61" t="s">
        <v>81</v>
      </c>
      <c r="L239" s="289"/>
      <c r="M239" s="5"/>
      <c r="N239" s="5"/>
      <c r="O239" s="5"/>
      <c r="P239" s="5"/>
      <c r="Q239" s="5"/>
      <c r="R239" s="5"/>
      <c r="S239" s="5"/>
    </row>
    <row r="240" spans="2:19" s="4" customFormat="1" ht="12" customHeight="1">
      <c r="B240" s="120"/>
      <c r="L240" s="289"/>
      <c r="M240" s="5"/>
      <c r="N240" s="5"/>
      <c r="O240" s="5"/>
      <c r="P240" s="5"/>
      <c r="Q240" s="5"/>
      <c r="R240" s="5"/>
      <c r="S240" s="5"/>
    </row>
    <row r="241" spans="1:44" s="294" customFormat="1" ht="12.75">
      <c r="A241" s="290"/>
      <c r="B241" s="290"/>
      <c r="C241" s="22" t="s">
        <v>118</v>
      </c>
      <c r="D241" s="291"/>
      <c r="E241" s="292"/>
      <c r="F241" s="292"/>
      <c r="G241" s="292"/>
      <c r="H241" s="292"/>
      <c r="I241" s="292"/>
      <c r="J241" s="292"/>
      <c r="K241" s="292"/>
      <c r="L241" s="293"/>
      <c r="M241" s="292"/>
      <c r="O241" s="292"/>
      <c r="P241" s="292"/>
      <c r="R241" s="292"/>
      <c r="S241" s="292"/>
      <c r="T241" s="292"/>
      <c r="U241" s="292"/>
      <c r="V241" s="292"/>
      <c r="W241" s="292"/>
      <c r="X241" s="292"/>
      <c r="Y241" s="292"/>
      <c r="Z241" s="292"/>
      <c r="AA241" s="292"/>
      <c r="AB241" s="292"/>
      <c r="AC241" s="292"/>
      <c r="AD241" s="292"/>
      <c r="AE241" s="292"/>
      <c r="AF241" s="292"/>
      <c r="AG241" s="292"/>
      <c r="AH241" s="292"/>
      <c r="AI241" s="292"/>
      <c r="AJ241" s="292"/>
      <c r="AK241" s="292"/>
      <c r="AL241" s="292"/>
      <c r="AM241" s="292"/>
      <c r="AN241" s="292"/>
      <c r="AO241" s="292"/>
      <c r="AP241" s="292"/>
      <c r="AQ241" s="292"/>
      <c r="AR241" s="292"/>
    </row>
    <row r="242" spans="1:44" s="294" customFormat="1" ht="12.75">
      <c r="A242" s="295"/>
      <c r="C242" s="101" t="s">
        <v>205</v>
      </c>
      <c r="D242" s="4"/>
      <c r="E242" s="4"/>
      <c r="F242" s="4"/>
      <c r="G242" s="297" t="s">
        <v>33</v>
      </c>
      <c r="H242" s="169" t="s">
        <v>34</v>
      </c>
      <c r="I242" s="432" t="s">
        <v>35</v>
      </c>
      <c r="J242" s="432"/>
      <c r="K242" s="298"/>
      <c r="L242" s="298"/>
      <c r="M242" s="299"/>
      <c r="O242" s="292"/>
      <c r="P242" s="292"/>
      <c r="R242" s="292"/>
      <c r="S242" s="292"/>
      <c r="T242" s="292"/>
      <c r="U242" s="292"/>
      <c r="V242" s="292"/>
      <c r="W242" s="292"/>
      <c r="X242" s="292"/>
      <c r="Y242" s="292"/>
      <c r="Z242" s="292"/>
      <c r="AA242" s="292"/>
      <c r="AB242" s="292"/>
      <c r="AC242" s="292"/>
      <c r="AD242" s="292"/>
      <c r="AE242" s="292"/>
      <c r="AF242" s="292"/>
      <c r="AG242" s="292"/>
      <c r="AH242" s="292"/>
      <c r="AI242" s="292"/>
      <c r="AJ242" s="292"/>
      <c r="AK242" s="292"/>
      <c r="AL242" s="292"/>
      <c r="AM242" s="292"/>
      <c r="AN242" s="292"/>
      <c r="AO242" s="292"/>
      <c r="AP242" s="292"/>
      <c r="AQ242" s="292"/>
      <c r="AR242" s="292"/>
    </row>
    <row r="243" spans="3:44" s="294" customFormat="1" ht="12.75">
      <c r="C243" s="296"/>
      <c r="D243" s="4"/>
      <c r="E243" s="4"/>
      <c r="F243" s="4"/>
      <c r="G243" s="297"/>
      <c r="H243" s="169"/>
      <c r="I243" s="169"/>
      <c r="J243" s="169"/>
      <c r="K243" s="298"/>
      <c r="L243" s="298"/>
      <c r="M243" s="299"/>
      <c r="O243" s="292"/>
      <c r="P243" s="292"/>
      <c r="R243" s="292"/>
      <c r="S243" s="292"/>
      <c r="T243" s="292"/>
      <c r="U243" s="292"/>
      <c r="V243" s="292"/>
      <c r="W243" s="292"/>
      <c r="X243" s="292"/>
      <c r="Y243" s="292"/>
      <c r="Z243" s="292"/>
      <c r="AA243" s="292"/>
      <c r="AB243" s="292"/>
      <c r="AC243" s="292"/>
      <c r="AD243" s="292"/>
      <c r="AE243" s="292"/>
      <c r="AF243" s="292"/>
      <c r="AG243" s="292"/>
      <c r="AH243" s="292"/>
      <c r="AI243" s="292"/>
      <c r="AJ243" s="292"/>
      <c r="AK243" s="292"/>
      <c r="AL243" s="292"/>
      <c r="AM243" s="292"/>
      <c r="AN243" s="292"/>
      <c r="AO243" s="292"/>
      <c r="AP243" s="292"/>
      <c r="AQ243" s="292"/>
      <c r="AR243" s="292"/>
    </row>
    <row r="244" spans="3:44" s="294" customFormat="1" ht="12.75">
      <c r="C244" s="396" t="s">
        <v>206</v>
      </c>
      <c r="D244" s="301"/>
      <c r="E244" s="301"/>
      <c r="F244" s="301"/>
      <c r="G244" s="297"/>
      <c r="H244" s="169"/>
      <c r="I244" s="169"/>
      <c r="J244" s="169"/>
      <c r="K244" s="298"/>
      <c r="L244" s="298"/>
      <c r="M244" s="299"/>
      <c r="O244" s="292"/>
      <c r="P244" s="292"/>
      <c r="R244" s="292"/>
      <c r="S244" s="292"/>
      <c r="T244" s="292"/>
      <c r="U244" s="292"/>
      <c r="V244" s="292"/>
      <c r="W244" s="292"/>
      <c r="X244" s="292"/>
      <c r="Y244" s="292"/>
      <c r="Z244" s="292"/>
      <c r="AA244" s="292"/>
      <c r="AB244" s="292"/>
      <c r="AC244" s="292"/>
      <c r="AD244" s="292"/>
      <c r="AE244" s="292"/>
      <c r="AF244" s="292"/>
      <c r="AG244" s="292"/>
      <c r="AH244" s="292"/>
      <c r="AI244" s="292"/>
      <c r="AJ244" s="292"/>
      <c r="AK244" s="292"/>
      <c r="AL244" s="292"/>
      <c r="AM244" s="292"/>
      <c r="AN244" s="292"/>
      <c r="AO244" s="292"/>
      <c r="AP244" s="292"/>
      <c r="AQ244" s="292"/>
      <c r="AR244" s="292"/>
    </row>
    <row r="245" spans="3:44" s="294" customFormat="1" ht="12.75">
      <c r="C245" s="300" t="s">
        <v>43</v>
      </c>
      <c r="D245" s="301"/>
      <c r="E245" s="301"/>
      <c r="F245" s="301"/>
      <c r="G245" s="393">
        <v>0</v>
      </c>
      <c r="H245" s="394">
        <v>0</v>
      </c>
      <c r="I245" s="299"/>
      <c r="J245" s="299">
        <f>H245*G245</f>
        <v>0</v>
      </c>
      <c r="K245" s="293"/>
      <c r="L245" s="293"/>
      <c r="M245" s="299"/>
      <c r="O245" s="292"/>
      <c r="P245" s="292"/>
      <c r="R245" s="292"/>
      <c r="S245" s="292"/>
      <c r="T245" s="292"/>
      <c r="U245" s="292"/>
      <c r="V245" s="292"/>
      <c r="W245" s="292"/>
      <c r="X245" s="292"/>
      <c r="Y245" s="292"/>
      <c r="Z245" s="292"/>
      <c r="AA245" s="292"/>
      <c r="AB245" s="292"/>
      <c r="AC245" s="292"/>
      <c r="AD245" s="292"/>
      <c r="AE245" s="292"/>
      <c r="AF245" s="292"/>
      <c r="AG245" s="292"/>
      <c r="AH245" s="292"/>
      <c r="AI245" s="292"/>
      <c r="AJ245" s="292"/>
      <c r="AK245" s="292"/>
      <c r="AL245" s="292"/>
      <c r="AM245" s="292"/>
      <c r="AN245" s="292"/>
      <c r="AO245" s="292"/>
      <c r="AP245" s="292"/>
      <c r="AQ245" s="292"/>
      <c r="AR245" s="292"/>
    </row>
    <row r="246" spans="3:44" s="294" customFormat="1" ht="12.75">
      <c r="C246" s="300" t="s">
        <v>44</v>
      </c>
      <c r="D246" s="301"/>
      <c r="E246" s="301"/>
      <c r="F246" s="301"/>
      <c r="G246" s="393">
        <v>0</v>
      </c>
      <c r="H246" s="394">
        <v>0</v>
      </c>
      <c r="I246" s="299"/>
      <c r="J246" s="299">
        <f>H246*G246</f>
        <v>0</v>
      </c>
      <c r="K246" s="293"/>
      <c r="L246" s="293"/>
      <c r="M246" s="299"/>
      <c r="O246" s="292"/>
      <c r="P246" s="292"/>
      <c r="R246" s="292"/>
      <c r="S246" s="292"/>
      <c r="T246" s="292"/>
      <c r="U246" s="292"/>
      <c r="V246" s="292"/>
      <c r="W246" s="292"/>
      <c r="X246" s="292"/>
      <c r="Y246" s="292"/>
      <c r="Z246" s="292"/>
      <c r="AA246" s="292"/>
      <c r="AB246" s="292"/>
      <c r="AC246" s="292"/>
      <c r="AD246" s="292"/>
      <c r="AE246" s="292"/>
      <c r="AF246" s="292"/>
      <c r="AG246" s="292"/>
      <c r="AH246" s="292"/>
      <c r="AI246" s="292"/>
      <c r="AJ246" s="292"/>
      <c r="AK246" s="292"/>
      <c r="AL246" s="292"/>
      <c r="AM246" s="292"/>
      <c r="AN246" s="292"/>
      <c r="AO246" s="292"/>
      <c r="AP246" s="292"/>
      <c r="AQ246" s="292"/>
      <c r="AR246" s="292"/>
    </row>
    <row r="247" spans="3:44" s="294" customFormat="1" ht="12.75">
      <c r="C247" s="300"/>
      <c r="D247" s="301"/>
      <c r="E247" s="301"/>
      <c r="F247" s="301"/>
      <c r="G247" s="302"/>
      <c r="H247" s="303" t="e">
        <f>((G245*H245)+(G246*H246))/(G245+G246)</f>
        <v>#DIV/0!</v>
      </c>
      <c r="I247" s="299"/>
      <c r="J247" s="299"/>
      <c r="K247" s="293"/>
      <c r="L247" s="293"/>
      <c r="M247" s="299"/>
      <c r="O247" s="292"/>
      <c r="P247" s="292"/>
      <c r="R247" s="292"/>
      <c r="S247" s="292"/>
      <c r="T247" s="292"/>
      <c r="U247" s="292"/>
      <c r="V247" s="292"/>
      <c r="W247" s="292"/>
      <c r="X247" s="292"/>
      <c r="Y247" s="292"/>
      <c r="Z247" s="292"/>
      <c r="AA247" s="292"/>
      <c r="AB247" s="292"/>
      <c r="AC247" s="292"/>
      <c r="AD247" s="292"/>
      <c r="AE247" s="292"/>
      <c r="AF247" s="292"/>
      <c r="AG247" s="292"/>
      <c r="AH247" s="292"/>
      <c r="AI247" s="292"/>
      <c r="AJ247" s="292"/>
      <c r="AK247" s="292"/>
      <c r="AL247" s="292"/>
      <c r="AM247" s="292"/>
      <c r="AN247" s="292"/>
      <c r="AO247" s="292"/>
      <c r="AP247" s="292"/>
      <c r="AQ247" s="292"/>
      <c r="AR247" s="292"/>
    </row>
    <row r="248" spans="3:44" s="294" customFormat="1" ht="12.75">
      <c r="C248" s="292"/>
      <c r="D248" s="293"/>
      <c r="E248" s="292"/>
      <c r="F248" s="292"/>
      <c r="G248" s="292"/>
      <c r="H248" s="292"/>
      <c r="I248" s="158" t="s">
        <v>36</v>
      </c>
      <c r="J248" s="304">
        <f>SUM(J243:J247)</f>
        <v>0</v>
      </c>
      <c r="K248" s="305"/>
      <c r="L248" s="293"/>
      <c r="M248" s="299"/>
      <c r="O248" s="292"/>
      <c r="P248" s="292"/>
      <c r="R248" s="292"/>
      <c r="S248" s="292"/>
      <c r="T248" s="292"/>
      <c r="U248" s="292"/>
      <c r="V248" s="292"/>
      <c r="W248" s="292"/>
      <c r="X248" s="292"/>
      <c r="Y248" s="292"/>
      <c r="Z248" s="292"/>
      <c r="AA248" s="292"/>
      <c r="AB248" s="292"/>
      <c r="AC248" s="292"/>
      <c r="AD248" s="292"/>
      <c r="AE248" s="292"/>
      <c r="AF248" s="292"/>
      <c r="AG248" s="292"/>
      <c r="AH248" s="292"/>
      <c r="AI248" s="292"/>
      <c r="AJ248" s="292"/>
      <c r="AK248" s="292"/>
      <c r="AL248" s="292"/>
      <c r="AM248" s="292"/>
      <c r="AN248" s="292"/>
      <c r="AO248" s="292"/>
      <c r="AP248" s="292"/>
      <c r="AQ248" s="292"/>
      <c r="AR248" s="292"/>
    </row>
    <row r="249" spans="3:44" s="294" customFormat="1" ht="12.75">
      <c r="C249" s="292"/>
      <c r="D249" s="293"/>
      <c r="E249" s="292"/>
      <c r="F249" s="292"/>
      <c r="G249" s="292"/>
      <c r="H249" s="292"/>
      <c r="I249" s="306"/>
      <c r="J249" s="307"/>
      <c r="K249" s="305"/>
      <c r="L249" s="293"/>
      <c r="M249" s="299"/>
      <c r="O249" s="292"/>
      <c r="P249" s="292"/>
      <c r="R249" s="292"/>
      <c r="S249" s="292"/>
      <c r="T249" s="292"/>
      <c r="U249" s="292"/>
      <c r="V249" s="292"/>
      <c r="W249" s="292"/>
      <c r="X249" s="292"/>
      <c r="Y249" s="292"/>
      <c r="Z249" s="292"/>
      <c r="AA249" s="292"/>
      <c r="AB249" s="292"/>
      <c r="AC249" s="292"/>
      <c r="AD249" s="292"/>
      <c r="AE249" s="292"/>
      <c r="AF249" s="292"/>
      <c r="AG249" s="292"/>
      <c r="AH249" s="292"/>
      <c r="AI249" s="292"/>
      <c r="AJ249" s="292"/>
      <c r="AK249" s="292"/>
      <c r="AL249" s="292"/>
      <c r="AM249" s="292"/>
      <c r="AN249" s="292"/>
      <c r="AO249" s="292"/>
      <c r="AP249" s="292"/>
      <c r="AQ249" s="292"/>
      <c r="AR249" s="292"/>
    </row>
    <row r="250" spans="1:44" s="294" customFormat="1" ht="25.5">
      <c r="A250" s="295"/>
      <c r="C250" s="395" t="s">
        <v>66</v>
      </c>
      <c r="D250" s="291"/>
      <c r="E250" s="400" t="s">
        <v>193</v>
      </c>
      <c r="F250" s="400" t="s">
        <v>194</v>
      </c>
      <c r="G250" s="309" t="s">
        <v>174</v>
      </c>
      <c r="H250" s="169" t="s">
        <v>34</v>
      </c>
      <c r="I250" s="292"/>
      <c r="J250" s="169" t="s">
        <v>35</v>
      </c>
      <c r="K250" s="169"/>
      <c r="L250" s="298"/>
      <c r="M250" s="299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  <c r="AA250" s="292"/>
      <c r="AB250" s="292"/>
      <c r="AC250" s="292"/>
      <c r="AD250" s="292"/>
      <c r="AE250" s="292"/>
      <c r="AF250" s="292"/>
      <c r="AG250" s="292"/>
      <c r="AH250" s="292"/>
      <c r="AI250" s="292"/>
      <c r="AJ250" s="292"/>
      <c r="AK250" s="292"/>
      <c r="AL250" s="292"/>
      <c r="AM250" s="292"/>
      <c r="AN250" s="292"/>
      <c r="AO250" s="292"/>
      <c r="AP250" s="292"/>
      <c r="AQ250" s="292"/>
      <c r="AR250" s="292"/>
    </row>
    <row r="251" spans="3:44" s="294" customFormat="1" ht="12.75">
      <c r="C251" s="308"/>
      <c r="D251" s="291"/>
      <c r="E251" s="292"/>
      <c r="F251" s="292"/>
      <c r="G251" s="297"/>
      <c r="H251" s="169"/>
      <c r="I251" s="292"/>
      <c r="J251" s="169"/>
      <c r="K251" s="169"/>
      <c r="L251" s="298"/>
      <c r="M251" s="299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2"/>
      <c r="AC251" s="292"/>
      <c r="AD251" s="292"/>
      <c r="AE251" s="292"/>
      <c r="AF251" s="292"/>
      <c r="AG251" s="292"/>
      <c r="AH251" s="292"/>
      <c r="AI251" s="292"/>
      <c r="AJ251" s="292"/>
      <c r="AK251" s="292"/>
      <c r="AL251" s="292"/>
      <c r="AM251" s="292"/>
      <c r="AN251" s="292"/>
      <c r="AO251" s="292"/>
      <c r="AP251" s="292"/>
      <c r="AQ251" s="292"/>
      <c r="AR251" s="292"/>
    </row>
    <row r="252" spans="3:44" s="294" customFormat="1" ht="12.75">
      <c r="C252" s="300" t="s">
        <v>172</v>
      </c>
      <c r="D252" s="293"/>
      <c r="E252" s="292"/>
      <c r="F252" s="292"/>
      <c r="G252" s="297"/>
      <c r="H252" s="169"/>
      <c r="I252" s="292"/>
      <c r="J252" s="169"/>
      <c r="K252" s="169"/>
      <c r="L252" s="298"/>
      <c r="M252" s="299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  <c r="AA252" s="292"/>
      <c r="AB252" s="292"/>
      <c r="AC252" s="292"/>
      <c r="AD252" s="292"/>
      <c r="AE252" s="292"/>
      <c r="AF252" s="292"/>
      <c r="AG252" s="292"/>
      <c r="AH252" s="292"/>
      <c r="AI252" s="292"/>
      <c r="AJ252" s="292"/>
      <c r="AK252" s="292"/>
      <c r="AL252" s="292"/>
      <c r="AM252" s="292"/>
      <c r="AN252" s="292"/>
      <c r="AO252" s="292"/>
      <c r="AP252" s="292"/>
      <c r="AQ252" s="292"/>
      <c r="AR252" s="292"/>
    </row>
    <row r="253" spans="3:44" s="294" customFormat="1" ht="12.75">
      <c r="C253" s="426" t="s">
        <v>37</v>
      </c>
      <c r="D253" s="293"/>
      <c r="E253" s="401">
        <v>0</v>
      </c>
      <c r="F253" s="401">
        <v>0</v>
      </c>
      <c r="G253" s="402">
        <f>F253*E253</f>
        <v>0</v>
      </c>
      <c r="H253" s="403">
        <v>0</v>
      </c>
      <c r="I253" s="312"/>
      <c r="J253" s="299">
        <f>H253*G253</f>
        <v>0</v>
      </c>
      <c r="K253" s="293"/>
      <c r="L253" s="293"/>
      <c r="M253" s="299"/>
      <c r="N253" s="313"/>
      <c r="O253" s="292"/>
      <c r="P253" s="292"/>
      <c r="R253" s="292"/>
      <c r="S253" s="292"/>
      <c r="T253" s="292"/>
      <c r="U253" s="292"/>
      <c r="V253" s="292"/>
      <c r="W253" s="292"/>
      <c r="X253" s="292"/>
      <c r="Y253" s="292"/>
      <c r="Z253" s="292"/>
      <c r="AA253" s="292"/>
      <c r="AB253" s="292"/>
      <c r="AC253" s="292"/>
      <c r="AD253" s="292"/>
      <c r="AE253" s="292"/>
      <c r="AF253" s="292"/>
      <c r="AG253" s="292"/>
      <c r="AH253" s="292"/>
      <c r="AI253" s="292"/>
      <c r="AJ253" s="292"/>
      <c r="AK253" s="292"/>
      <c r="AL253" s="292"/>
      <c r="AM253" s="292"/>
      <c r="AN253" s="292"/>
      <c r="AO253" s="292"/>
      <c r="AP253" s="292"/>
      <c r="AQ253" s="292"/>
      <c r="AR253" s="292"/>
    </row>
    <row r="254" spans="3:44" s="294" customFormat="1" ht="12.75">
      <c r="C254" s="426" t="s">
        <v>37</v>
      </c>
      <c r="D254" s="293"/>
      <c r="E254" s="401">
        <v>0</v>
      </c>
      <c r="F254" s="401">
        <v>0</v>
      </c>
      <c r="G254" s="402">
        <f>F254*E254</f>
        <v>0</v>
      </c>
      <c r="H254" s="403">
        <v>0</v>
      </c>
      <c r="I254" s="292"/>
      <c r="J254" s="299">
        <f>H254*G254</f>
        <v>0</v>
      </c>
      <c r="K254" s="293"/>
      <c r="L254" s="293"/>
      <c r="M254" s="299"/>
      <c r="N254" s="313"/>
      <c r="O254" s="292"/>
      <c r="P254" s="292"/>
      <c r="R254" s="315"/>
      <c r="S254" s="292"/>
      <c r="T254" s="292"/>
      <c r="U254" s="292"/>
      <c r="V254" s="292"/>
      <c r="W254" s="292"/>
      <c r="X254" s="292"/>
      <c r="Y254" s="292"/>
      <c r="Z254" s="292"/>
      <c r="AA254" s="292"/>
      <c r="AB254" s="292"/>
      <c r="AC254" s="292"/>
      <c r="AD254" s="292"/>
      <c r="AE254" s="292"/>
      <c r="AF254" s="292"/>
      <c r="AG254" s="292"/>
      <c r="AH254" s="292"/>
      <c r="AI254" s="292"/>
      <c r="AJ254" s="292"/>
      <c r="AK254" s="292"/>
      <c r="AL254" s="292"/>
      <c r="AM254" s="292"/>
      <c r="AN254" s="292"/>
      <c r="AO254" s="292"/>
      <c r="AP254" s="292"/>
      <c r="AQ254" s="292"/>
      <c r="AR254" s="292"/>
    </row>
    <row r="255" spans="3:44" s="294" customFormat="1" ht="12.75">
      <c r="C255" s="426" t="s">
        <v>37</v>
      </c>
      <c r="D255" s="293"/>
      <c r="E255" s="293"/>
      <c r="F255" s="293"/>
      <c r="G255" s="405">
        <v>0</v>
      </c>
      <c r="H255" s="404">
        <v>0</v>
      </c>
      <c r="I255" s="312"/>
      <c r="J255" s="299">
        <f>H255*G255</f>
        <v>0</v>
      </c>
      <c r="K255" s="293"/>
      <c r="L255" s="293"/>
      <c r="M255" s="299"/>
      <c r="N255" s="313"/>
      <c r="O255" s="292"/>
      <c r="P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  <c r="AM255" s="292"/>
      <c r="AN255" s="292"/>
      <c r="AO255" s="292"/>
      <c r="AP255" s="292"/>
      <c r="AQ255" s="292"/>
      <c r="AR255" s="292"/>
    </row>
    <row r="256" spans="3:44" s="294" customFormat="1" ht="12.75">
      <c r="C256" s="426"/>
      <c r="D256" s="293"/>
      <c r="F256" s="314"/>
      <c r="G256" s="310"/>
      <c r="H256" s="311"/>
      <c r="I256" s="292"/>
      <c r="J256" s="299">
        <f>SUM(J252:J255)</f>
        <v>0</v>
      </c>
      <c r="K256" s="293"/>
      <c r="L256" s="293"/>
      <c r="M256" s="299"/>
      <c r="N256" s="313"/>
      <c r="O256" s="292"/>
      <c r="P256" s="292"/>
      <c r="R256" s="315"/>
      <c r="S256" s="292"/>
      <c r="T256" s="292"/>
      <c r="U256" s="292"/>
      <c r="V256" s="292"/>
      <c r="W256" s="292"/>
      <c r="X256" s="292"/>
      <c r="Y256" s="292"/>
      <c r="Z256" s="292"/>
      <c r="AA256" s="292"/>
      <c r="AB256" s="292"/>
      <c r="AC256" s="292"/>
      <c r="AD256" s="292"/>
      <c r="AE256" s="292"/>
      <c r="AF256" s="292"/>
      <c r="AG256" s="292"/>
      <c r="AH256" s="292"/>
      <c r="AI256" s="292"/>
      <c r="AJ256" s="292"/>
      <c r="AK256" s="292"/>
      <c r="AL256" s="292"/>
      <c r="AM256" s="292"/>
      <c r="AN256" s="292"/>
      <c r="AO256" s="292"/>
      <c r="AP256" s="292"/>
      <c r="AQ256" s="292"/>
      <c r="AR256" s="292"/>
    </row>
    <row r="257" spans="3:44" s="294" customFormat="1" ht="12.75">
      <c r="C257" s="396" t="s">
        <v>173</v>
      </c>
      <c r="D257" s="293"/>
      <c r="E257" s="292"/>
      <c r="F257" s="292"/>
      <c r="G257" s="297"/>
      <c r="H257" s="169"/>
      <c r="I257" s="292"/>
      <c r="J257" s="169"/>
      <c r="K257" s="169"/>
      <c r="L257" s="298"/>
      <c r="M257" s="299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  <c r="AA257" s="292"/>
      <c r="AB257" s="292"/>
      <c r="AC257" s="292"/>
      <c r="AD257" s="292"/>
      <c r="AE257" s="292"/>
      <c r="AF257" s="292"/>
      <c r="AG257" s="292"/>
      <c r="AH257" s="292"/>
      <c r="AI257" s="292"/>
      <c r="AJ257" s="292"/>
      <c r="AK257" s="292"/>
      <c r="AL257" s="292"/>
      <c r="AM257" s="292"/>
      <c r="AN257" s="292"/>
      <c r="AO257" s="292"/>
      <c r="AP257" s="292"/>
      <c r="AQ257" s="292"/>
      <c r="AR257" s="292"/>
    </row>
    <row r="258" spans="3:44" s="294" customFormat="1" ht="12.75">
      <c r="C258" s="426" t="s">
        <v>37</v>
      </c>
      <c r="D258" s="293"/>
      <c r="E258" s="401">
        <v>0</v>
      </c>
      <c r="F258" s="401">
        <v>0</v>
      </c>
      <c r="G258" s="402">
        <f>F258*E258</f>
        <v>0</v>
      </c>
      <c r="H258" s="403">
        <v>0</v>
      </c>
      <c r="I258" s="312"/>
      <c r="J258" s="299">
        <f>H258*G258</f>
        <v>0</v>
      </c>
      <c r="K258" s="293"/>
      <c r="L258" s="293"/>
      <c r="M258" s="299"/>
      <c r="N258" s="313"/>
      <c r="O258" s="292"/>
      <c r="P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2"/>
      <c r="AO258" s="292"/>
      <c r="AP258" s="292"/>
      <c r="AQ258" s="292"/>
      <c r="AR258" s="292"/>
    </row>
    <row r="259" spans="3:44" s="294" customFormat="1" ht="12.75">
      <c r="C259" s="426" t="s">
        <v>37</v>
      </c>
      <c r="D259" s="293"/>
      <c r="E259" s="401">
        <v>0</v>
      </c>
      <c r="F259" s="401">
        <v>0</v>
      </c>
      <c r="G259" s="402">
        <f>F259*E259</f>
        <v>0</v>
      </c>
      <c r="H259" s="403">
        <v>0</v>
      </c>
      <c r="I259" s="292"/>
      <c r="J259" s="299">
        <f>H259*G259</f>
        <v>0</v>
      </c>
      <c r="K259" s="293"/>
      <c r="L259" s="293"/>
      <c r="M259" s="299"/>
      <c r="N259" s="313"/>
      <c r="O259" s="292"/>
      <c r="P259" s="292"/>
      <c r="R259" s="315"/>
      <c r="S259" s="292"/>
      <c r="T259" s="292"/>
      <c r="U259" s="292"/>
      <c r="V259" s="292"/>
      <c r="W259" s="292"/>
      <c r="X259" s="292"/>
      <c r="Y259" s="292"/>
      <c r="Z259" s="292"/>
      <c r="AA259" s="292"/>
      <c r="AB259" s="292"/>
      <c r="AC259" s="292"/>
      <c r="AD259" s="292"/>
      <c r="AE259" s="292"/>
      <c r="AF259" s="292"/>
      <c r="AG259" s="292"/>
      <c r="AH259" s="292"/>
      <c r="AI259" s="292"/>
      <c r="AJ259" s="292"/>
      <c r="AK259" s="292"/>
      <c r="AL259" s="292"/>
      <c r="AM259" s="292"/>
      <c r="AN259" s="292"/>
      <c r="AO259" s="292"/>
      <c r="AP259" s="292"/>
      <c r="AQ259" s="292"/>
      <c r="AR259" s="292"/>
    </row>
    <row r="260" spans="3:44" s="294" customFormat="1" ht="12.75">
      <c r="C260" s="426" t="s">
        <v>37</v>
      </c>
      <c r="D260" s="293"/>
      <c r="E260" s="293"/>
      <c r="F260" s="293"/>
      <c r="G260" s="405">
        <v>0</v>
      </c>
      <c r="H260" s="404">
        <v>0</v>
      </c>
      <c r="I260" s="312"/>
      <c r="J260" s="299">
        <f>H260*G260</f>
        <v>0</v>
      </c>
      <c r="K260" s="293"/>
      <c r="L260" s="293"/>
      <c r="M260" s="299"/>
      <c r="N260" s="313"/>
      <c r="O260" s="292"/>
      <c r="P260" s="292"/>
      <c r="R260" s="292"/>
      <c r="S260" s="292"/>
      <c r="T260" s="292"/>
      <c r="U260" s="292"/>
      <c r="V260" s="292"/>
      <c r="W260" s="292"/>
      <c r="X260" s="292"/>
      <c r="Y260" s="292"/>
      <c r="Z260" s="292"/>
      <c r="AA260" s="292"/>
      <c r="AB260" s="292"/>
      <c r="AC260" s="292"/>
      <c r="AD260" s="292"/>
      <c r="AE260" s="292"/>
      <c r="AF260" s="292"/>
      <c r="AG260" s="292"/>
      <c r="AH260" s="292"/>
      <c r="AI260" s="292"/>
      <c r="AJ260" s="292"/>
      <c r="AK260" s="292"/>
      <c r="AL260" s="292"/>
      <c r="AM260" s="292"/>
      <c r="AN260" s="292"/>
      <c r="AO260" s="292"/>
      <c r="AP260" s="292"/>
      <c r="AQ260" s="292"/>
      <c r="AR260" s="292"/>
    </row>
    <row r="261" spans="3:44" s="294" customFormat="1" ht="12.75">
      <c r="C261" s="426" t="s">
        <v>37</v>
      </c>
      <c r="D261" s="293"/>
      <c r="E261" s="293"/>
      <c r="F261" s="293"/>
      <c r="G261" s="405">
        <v>0</v>
      </c>
      <c r="H261" s="404">
        <v>0</v>
      </c>
      <c r="I261" s="312"/>
      <c r="J261" s="299">
        <f>H261*G261</f>
        <v>0</v>
      </c>
      <c r="K261" s="293"/>
      <c r="L261" s="293"/>
      <c r="M261" s="299"/>
      <c r="N261" s="313"/>
      <c r="O261" s="292"/>
      <c r="P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2"/>
      <c r="AO261" s="292"/>
      <c r="AP261" s="292"/>
      <c r="AQ261" s="292"/>
      <c r="AR261" s="292"/>
    </row>
    <row r="262" spans="3:44" s="294" customFormat="1" ht="12.75">
      <c r="C262" s="426"/>
      <c r="D262" s="293"/>
      <c r="F262" s="314"/>
      <c r="G262" s="310"/>
      <c r="H262" s="311"/>
      <c r="I262" s="292"/>
      <c r="J262" s="299">
        <f>SUM(J257:J261)</f>
        <v>0</v>
      </c>
      <c r="K262" s="293"/>
      <c r="L262" s="293"/>
      <c r="M262" s="299"/>
      <c r="N262" s="313"/>
      <c r="O262" s="292"/>
      <c r="P262" s="292"/>
      <c r="R262" s="315"/>
      <c r="S262" s="292"/>
      <c r="T262" s="292"/>
      <c r="U262" s="292"/>
      <c r="V262" s="292"/>
      <c r="W262" s="292"/>
      <c r="X262" s="292"/>
      <c r="Y262" s="292"/>
      <c r="Z262" s="292"/>
      <c r="AA262" s="292"/>
      <c r="AB262" s="292"/>
      <c r="AC262" s="292"/>
      <c r="AD262" s="292"/>
      <c r="AE262" s="292"/>
      <c r="AF262" s="292"/>
      <c r="AG262" s="292"/>
      <c r="AH262" s="292"/>
      <c r="AI262" s="292"/>
      <c r="AJ262" s="292"/>
      <c r="AK262" s="292"/>
      <c r="AL262" s="292"/>
      <c r="AM262" s="292"/>
      <c r="AN262" s="292"/>
      <c r="AO262" s="292"/>
      <c r="AP262" s="292"/>
      <c r="AQ262" s="292"/>
      <c r="AR262" s="292"/>
    </row>
    <row r="263" spans="3:44" s="294" customFormat="1" ht="12.75">
      <c r="C263" s="396" t="s">
        <v>171</v>
      </c>
      <c r="D263" s="293"/>
      <c r="E263" s="292"/>
      <c r="F263" s="292"/>
      <c r="G263" s="297"/>
      <c r="H263" s="169"/>
      <c r="I263" s="292"/>
      <c r="J263" s="169"/>
      <c r="K263" s="169"/>
      <c r="L263" s="298"/>
      <c r="M263" s="299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  <c r="AA263" s="292"/>
      <c r="AB263" s="292"/>
      <c r="AC263" s="292"/>
      <c r="AD263" s="292"/>
      <c r="AE263" s="292"/>
      <c r="AF263" s="292"/>
      <c r="AG263" s="292"/>
      <c r="AH263" s="292"/>
      <c r="AI263" s="292"/>
      <c r="AJ263" s="292"/>
      <c r="AK263" s="292"/>
      <c r="AL263" s="292"/>
      <c r="AM263" s="292"/>
      <c r="AN263" s="292"/>
      <c r="AO263" s="292"/>
      <c r="AP263" s="292"/>
      <c r="AQ263" s="292"/>
      <c r="AR263" s="292"/>
    </row>
    <row r="264" spans="3:44" s="294" customFormat="1" ht="12.75">
      <c r="C264" s="426" t="s">
        <v>37</v>
      </c>
      <c r="D264" s="293"/>
      <c r="E264" s="293"/>
      <c r="F264" s="293"/>
      <c r="G264" s="406">
        <v>0</v>
      </c>
      <c r="H264" s="407">
        <v>0</v>
      </c>
      <c r="I264" s="312"/>
      <c r="J264" s="299">
        <f>H264*G264</f>
        <v>0</v>
      </c>
      <c r="K264" s="293"/>
      <c r="L264" s="293"/>
      <c r="M264" s="299"/>
      <c r="N264" s="313"/>
      <c r="O264" s="292"/>
      <c r="P264" s="292"/>
      <c r="R264" s="292"/>
      <c r="S264" s="292"/>
      <c r="T264" s="292"/>
      <c r="U264" s="292"/>
      <c r="V264" s="292"/>
      <c r="W264" s="292"/>
      <c r="X264" s="292"/>
      <c r="Y264" s="292"/>
      <c r="Z264" s="292"/>
      <c r="AA264" s="292"/>
      <c r="AB264" s="292"/>
      <c r="AC264" s="292"/>
      <c r="AD264" s="292"/>
      <c r="AE264" s="292"/>
      <c r="AF264" s="292"/>
      <c r="AG264" s="292"/>
      <c r="AH264" s="292"/>
      <c r="AI264" s="292"/>
      <c r="AJ264" s="292"/>
      <c r="AK264" s="292"/>
      <c r="AL264" s="292"/>
      <c r="AM264" s="292"/>
      <c r="AN264" s="292"/>
      <c r="AO264" s="292"/>
      <c r="AP264" s="292"/>
      <c r="AQ264" s="292"/>
      <c r="AR264" s="292"/>
    </row>
    <row r="265" spans="3:44" s="294" customFormat="1" ht="12.75">
      <c r="C265" s="426" t="s">
        <v>37</v>
      </c>
      <c r="D265" s="293"/>
      <c r="F265" s="314"/>
      <c r="G265" s="406">
        <v>0</v>
      </c>
      <c r="H265" s="407">
        <v>0</v>
      </c>
      <c r="I265" s="292"/>
      <c r="J265" s="299">
        <f>H265*G265</f>
        <v>0</v>
      </c>
      <c r="K265" s="293"/>
      <c r="L265" s="293"/>
      <c r="M265" s="299"/>
      <c r="N265" s="313"/>
      <c r="O265" s="292"/>
      <c r="P265" s="292"/>
      <c r="R265" s="315"/>
      <c r="S265" s="292"/>
      <c r="T265" s="292"/>
      <c r="U265" s="292"/>
      <c r="V265" s="292"/>
      <c r="W265" s="292"/>
      <c r="X265" s="292"/>
      <c r="Y265" s="292"/>
      <c r="Z265" s="292"/>
      <c r="AA265" s="292"/>
      <c r="AB265" s="292"/>
      <c r="AC265" s="292"/>
      <c r="AD265" s="292"/>
      <c r="AE265" s="292"/>
      <c r="AF265" s="292"/>
      <c r="AG265" s="292"/>
      <c r="AH265" s="292"/>
      <c r="AI265" s="292"/>
      <c r="AJ265" s="292"/>
      <c r="AK265" s="292"/>
      <c r="AL265" s="292"/>
      <c r="AM265" s="292"/>
      <c r="AN265" s="292"/>
      <c r="AO265" s="292"/>
      <c r="AP265" s="292"/>
      <c r="AQ265" s="292"/>
      <c r="AR265" s="292"/>
    </row>
    <row r="266" spans="3:44" s="294" customFormat="1" ht="12.75">
      <c r="C266" s="426" t="s">
        <v>37</v>
      </c>
      <c r="D266" s="293"/>
      <c r="F266" s="314"/>
      <c r="G266" s="405">
        <v>0</v>
      </c>
      <c r="H266" s="404">
        <v>0</v>
      </c>
      <c r="I266" s="292"/>
      <c r="J266" s="299">
        <f>H266*G266</f>
        <v>0</v>
      </c>
      <c r="K266" s="293"/>
      <c r="L266" s="293"/>
      <c r="M266" s="299"/>
      <c r="N266" s="313"/>
      <c r="O266" s="292"/>
      <c r="P266" s="292"/>
      <c r="R266" s="315"/>
      <c r="S266" s="292"/>
      <c r="T266" s="292"/>
      <c r="U266" s="292"/>
      <c r="V266" s="292"/>
      <c r="W266" s="292"/>
      <c r="X266" s="292"/>
      <c r="Y266" s="292"/>
      <c r="Z266" s="292"/>
      <c r="AA266" s="292"/>
      <c r="AB266" s="292"/>
      <c r="AC266" s="292"/>
      <c r="AD266" s="292"/>
      <c r="AE266" s="292"/>
      <c r="AF266" s="292"/>
      <c r="AG266" s="292"/>
      <c r="AH266" s="292"/>
      <c r="AI266" s="292"/>
      <c r="AJ266" s="292"/>
      <c r="AK266" s="292"/>
      <c r="AL266" s="292"/>
      <c r="AM266" s="292"/>
      <c r="AN266" s="292"/>
      <c r="AO266" s="292"/>
      <c r="AP266" s="292"/>
      <c r="AQ266" s="292"/>
      <c r="AR266" s="292"/>
    </row>
    <row r="267" spans="3:44" s="294" customFormat="1" ht="12.75">
      <c r="C267" s="426"/>
      <c r="D267" s="293"/>
      <c r="F267" s="314"/>
      <c r="G267" s="316"/>
      <c r="H267" s="311"/>
      <c r="I267" s="292"/>
      <c r="J267" s="299">
        <f>SUM(J263:J266)</f>
        <v>0</v>
      </c>
      <c r="K267" s="293"/>
      <c r="L267" s="293"/>
      <c r="M267" s="299"/>
      <c r="N267" s="313"/>
      <c r="O267" s="292"/>
      <c r="P267" s="292"/>
      <c r="R267" s="315"/>
      <c r="S267" s="292"/>
      <c r="T267" s="292"/>
      <c r="U267" s="292"/>
      <c r="V267" s="292"/>
      <c r="W267" s="292"/>
      <c r="X267" s="292"/>
      <c r="Y267" s="292"/>
      <c r="Z267" s="292"/>
      <c r="AA267" s="292"/>
      <c r="AB267" s="292"/>
      <c r="AC267" s="292"/>
      <c r="AD267" s="292"/>
      <c r="AE267" s="292"/>
      <c r="AF267" s="292"/>
      <c r="AG267" s="292"/>
      <c r="AH267" s="292"/>
      <c r="AI267" s="292"/>
      <c r="AJ267" s="292"/>
      <c r="AK267" s="292"/>
      <c r="AL267" s="292"/>
      <c r="AM267" s="292"/>
      <c r="AN267" s="292"/>
      <c r="AO267" s="292"/>
      <c r="AP267" s="292"/>
      <c r="AQ267" s="292"/>
      <c r="AR267" s="292"/>
    </row>
    <row r="268" spans="3:44" s="294" customFormat="1" ht="12.75">
      <c r="C268" s="426"/>
      <c r="D268" s="293"/>
      <c r="F268" s="314"/>
      <c r="G268" s="316"/>
      <c r="H268" s="311"/>
      <c r="I268" s="292"/>
      <c r="J268" s="299"/>
      <c r="K268" s="293"/>
      <c r="L268" s="293"/>
      <c r="M268" s="299"/>
      <c r="N268" s="313"/>
      <c r="O268" s="292"/>
      <c r="P268" s="292"/>
      <c r="R268" s="315"/>
      <c r="S268" s="292"/>
      <c r="T268" s="292"/>
      <c r="U268" s="292"/>
      <c r="V268" s="292"/>
      <c r="W268" s="292"/>
      <c r="X268" s="292"/>
      <c r="Y268" s="292"/>
      <c r="Z268" s="292"/>
      <c r="AA268" s="292"/>
      <c r="AB268" s="292"/>
      <c r="AC268" s="292"/>
      <c r="AD268" s="292"/>
      <c r="AE268" s="292"/>
      <c r="AF268" s="292"/>
      <c r="AG268" s="292"/>
      <c r="AH268" s="292"/>
      <c r="AI268" s="292"/>
      <c r="AJ268" s="292"/>
      <c r="AK268" s="292"/>
      <c r="AL268" s="292"/>
      <c r="AM268" s="292"/>
      <c r="AN268" s="292"/>
      <c r="AO268" s="292"/>
      <c r="AP268" s="292"/>
      <c r="AQ268" s="292"/>
      <c r="AR268" s="292"/>
    </row>
    <row r="269" spans="3:44" s="294" customFormat="1" ht="12.75">
      <c r="C269" s="292"/>
      <c r="D269" s="292"/>
      <c r="E269" s="293"/>
      <c r="F269" s="293"/>
      <c r="G269" s="293"/>
      <c r="H269" s="292"/>
      <c r="I269" s="158" t="s">
        <v>38</v>
      </c>
      <c r="J269" s="304">
        <f>SUM(J262,J256,J267)</f>
        <v>0</v>
      </c>
      <c r="K269" s="317"/>
      <c r="L269" s="317"/>
      <c r="M269" s="299"/>
      <c r="O269" s="292"/>
      <c r="P269" s="292"/>
      <c r="R269" s="292"/>
      <c r="S269" s="292"/>
      <c r="T269" s="292"/>
      <c r="U269" s="292"/>
      <c r="V269" s="292"/>
      <c r="W269" s="292"/>
      <c r="X269" s="292"/>
      <c r="Y269" s="292"/>
      <c r="Z269" s="292"/>
      <c r="AA269" s="292"/>
      <c r="AB269" s="292"/>
      <c r="AC269" s="292"/>
      <c r="AD269" s="292"/>
      <c r="AE269" s="292"/>
      <c r="AF269" s="292"/>
      <c r="AG269" s="292"/>
      <c r="AH269" s="292"/>
      <c r="AI269" s="292"/>
      <c r="AJ269" s="292"/>
      <c r="AK269" s="292"/>
      <c r="AL269" s="292"/>
      <c r="AM269" s="292"/>
      <c r="AN269" s="292"/>
      <c r="AO269" s="292"/>
      <c r="AP269" s="292"/>
      <c r="AQ269" s="292"/>
      <c r="AR269" s="292"/>
    </row>
    <row r="270" spans="3:44" s="294" customFormat="1" ht="12.75">
      <c r="C270" s="292"/>
      <c r="D270" s="292"/>
      <c r="E270" s="293"/>
      <c r="F270" s="293"/>
      <c r="G270" s="293"/>
      <c r="H270" s="292"/>
      <c r="I270" s="306"/>
      <c r="J270" s="307"/>
      <c r="K270" s="298"/>
      <c r="L270" s="298"/>
      <c r="M270" s="299"/>
      <c r="O270" s="292"/>
      <c r="P270" s="292"/>
      <c r="R270" s="292"/>
      <c r="S270" s="292"/>
      <c r="T270" s="292"/>
      <c r="U270" s="292"/>
      <c r="V270" s="292"/>
      <c r="W270" s="292"/>
      <c r="X270" s="292"/>
      <c r="Y270" s="292"/>
      <c r="Z270" s="292"/>
      <c r="AA270" s="292"/>
      <c r="AB270" s="292"/>
      <c r="AC270" s="292"/>
      <c r="AD270" s="292"/>
      <c r="AE270" s="292"/>
      <c r="AF270" s="292"/>
      <c r="AG270" s="292"/>
      <c r="AH270" s="292"/>
      <c r="AI270" s="292"/>
      <c r="AJ270" s="292"/>
      <c r="AK270" s="292"/>
      <c r="AL270" s="292"/>
      <c r="AM270" s="292"/>
      <c r="AN270" s="292"/>
      <c r="AO270" s="292"/>
      <c r="AP270" s="292"/>
      <c r="AQ270" s="292"/>
      <c r="AR270" s="292"/>
    </row>
    <row r="271" spans="1:44" s="294" customFormat="1" ht="12.75">
      <c r="A271" s="295"/>
      <c r="C271" s="395" t="s">
        <v>30</v>
      </c>
      <c r="D271" s="291"/>
      <c r="E271" s="292"/>
      <c r="F271" s="292"/>
      <c r="G271" s="297" t="s">
        <v>39</v>
      </c>
      <c r="H271" s="169" t="s">
        <v>34</v>
      </c>
      <c r="I271" s="318"/>
      <c r="J271" s="169" t="s">
        <v>35</v>
      </c>
      <c r="K271" s="298"/>
      <c r="L271" s="298"/>
      <c r="M271" s="299"/>
      <c r="O271" s="292"/>
      <c r="P271" s="292"/>
      <c r="R271" s="292"/>
      <c r="S271" s="292"/>
      <c r="T271" s="292"/>
      <c r="U271" s="292"/>
      <c r="V271" s="292"/>
      <c r="W271" s="292"/>
      <c r="X271" s="292"/>
      <c r="Y271" s="292"/>
      <c r="Z271" s="292"/>
      <c r="AA271" s="292"/>
      <c r="AB271" s="292"/>
      <c r="AC271" s="292"/>
      <c r="AD271" s="292"/>
      <c r="AE271" s="292"/>
      <c r="AF271" s="292"/>
      <c r="AG271" s="292"/>
      <c r="AH271" s="292"/>
      <c r="AI271" s="292"/>
      <c r="AJ271" s="292"/>
      <c r="AK271" s="292"/>
      <c r="AL271" s="292"/>
      <c r="AM271" s="292"/>
      <c r="AN271" s="292"/>
      <c r="AO271" s="292"/>
      <c r="AP271" s="292"/>
      <c r="AQ271" s="292"/>
      <c r="AR271" s="292"/>
    </row>
    <row r="272" spans="3:44" s="294" customFormat="1" ht="12.75">
      <c r="C272" s="427"/>
      <c r="D272" s="293"/>
      <c r="E272" s="292"/>
      <c r="F272" s="292"/>
      <c r="G272" s="292"/>
      <c r="H272" s="319"/>
      <c r="I272" s="320"/>
      <c r="J272" s="321"/>
      <c r="K272" s="293"/>
      <c r="L272" s="293"/>
      <c r="M272" s="299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  <c r="AA272" s="292"/>
      <c r="AB272" s="292"/>
      <c r="AC272" s="292"/>
      <c r="AD272" s="292"/>
      <c r="AE272" s="292"/>
      <c r="AF272" s="292"/>
      <c r="AG272" s="292"/>
      <c r="AH272" s="292"/>
      <c r="AI272" s="292"/>
      <c r="AJ272" s="292"/>
      <c r="AK272" s="292"/>
      <c r="AL272" s="292"/>
      <c r="AM272" s="292"/>
      <c r="AN272" s="292"/>
      <c r="AO272" s="292"/>
      <c r="AP272" s="292"/>
      <c r="AQ272" s="292"/>
      <c r="AR272" s="292"/>
    </row>
    <row r="273" spans="3:44" s="294" customFormat="1" ht="12.75">
      <c r="C273" s="422" t="s">
        <v>42</v>
      </c>
      <c r="D273" s="293"/>
      <c r="E273" s="292"/>
      <c r="F273" s="292"/>
      <c r="G273" s="397">
        <v>0</v>
      </c>
      <c r="H273" s="398">
        <v>0</v>
      </c>
      <c r="I273" s="323"/>
      <c r="J273" s="299">
        <f aca="true" t="shared" si="4" ref="J273:J279">G273*H273</f>
        <v>0</v>
      </c>
      <c r="K273" s="293"/>
      <c r="L273" s="293"/>
      <c r="M273" s="299"/>
      <c r="N273" s="313"/>
      <c r="O273" s="292"/>
      <c r="P273" s="292"/>
      <c r="Q273" s="315"/>
      <c r="R273" s="292"/>
      <c r="S273" s="292"/>
      <c r="T273" s="292"/>
      <c r="U273" s="292"/>
      <c r="V273" s="292"/>
      <c r="W273" s="292"/>
      <c r="X273" s="292"/>
      <c r="Y273" s="292"/>
      <c r="Z273" s="292"/>
      <c r="AA273" s="292"/>
      <c r="AB273" s="292"/>
      <c r="AC273" s="292"/>
      <c r="AD273" s="292"/>
      <c r="AE273" s="292"/>
      <c r="AF273" s="292"/>
      <c r="AG273" s="292"/>
      <c r="AH273" s="292"/>
      <c r="AI273" s="292"/>
      <c r="AJ273" s="292"/>
      <c r="AK273" s="292"/>
      <c r="AL273" s="292"/>
      <c r="AM273" s="292"/>
      <c r="AN273" s="292"/>
      <c r="AO273" s="292"/>
      <c r="AP273" s="292"/>
      <c r="AQ273" s="292"/>
      <c r="AR273" s="292"/>
    </row>
    <row r="274" spans="3:44" s="294" customFormat="1" ht="12.75">
      <c r="C274" s="422" t="s">
        <v>42</v>
      </c>
      <c r="D274" s="293"/>
      <c r="E274" s="292"/>
      <c r="F274" s="292"/>
      <c r="G274" s="397">
        <v>0</v>
      </c>
      <c r="H274" s="398">
        <v>0</v>
      </c>
      <c r="I274" s="323"/>
      <c r="J274" s="299">
        <f t="shared" si="4"/>
        <v>0</v>
      </c>
      <c r="K274" s="293"/>
      <c r="L274" s="293"/>
      <c r="M274" s="299"/>
      <c r="N274" s="313"/>
      <c r="O274" s="292"/>
      <c r="P274" s="292"/>
      <c r="Q274" s="315"/>
      <c r="R274" s="292"/>
      <c r="S274" s="292"/>
      <c r="T274" s="292"/>
      <c r="U274" s="292"/>
      <c r="V274" s="292"/>
      <c r="W274" s="292"/>
      <c r="X274" s="292"/>
      <c r="Y274" s="292"/>
      <c r="Z274" s="292"/>
      <c r="AA274" s="292"/>
      <c r="AB274" s="292"/>
      <c r="AC274" s="292"/>
      <c r="AD274" s="292"/>
      <c r="AE274" s="292"/>
      <c r="AF274" s="292"/>
      <c r="AG274" s="292"/>
      <c r="AH274" s="292"/>
      <c r="AI274" s="292"/>
      <c r="AJ274" s="292"/>
      <c r="AK274" s="292"/>
      <c r="AL274" s="292"/>
      <c r="AM274" s="292"/>
      <c r="AN274" s="292"/>
      <c r="AO274" s="292"/>
      <c r="AP274" s="292"/>
      <c r="AQ274" s="292"/>
      <c r="AR274" s="292"/>
    </row>
    <row r="275" spans="3:44" s="294" customFormat="1" ht="12.75">
      <c r="C275" s="422" t="s">
        <v>42</v>
      </c>
      <c r="D275" s="292"/>
      <c r="E275" s="292"/>
      <c r="F275" s="292"/>
      <c r="G275" s="397">
        <v>0</v>
      </c>
      <c r="H275" s="398">
        <v>0</v>
      </c>
      <c r="I275" s="323"/>
      <c r="J275" s="299">
        <f t="shared" si="4"/>
        <v>0</v>
      </c>
      <c r="K275" s="293"/>
      <c r="L275" s="293"/>
      <c r="M275" s="299"/>
      <c r="N275" s="313"/>
      <c r="O275" s="292"/>
      <c r="P275" s="292"/>
      <c r="Q275" s="315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</row>
    <row r="276" spans="3:44" s="294" customFormat="1" ht="12.75">
      <c r="C276" s="422" t="s">
        <v>42</v>
      </c>
      <c r="D276" s="313"/>
      <c r="E276" s="292"/>
      <c r="F276" s="292"/>
      <c r="G276" s="397">
        <v>0</v>
      </c>
      <c r="H276" s="398">
        <v>0</v>
      </c>
      <c r="I276" s="323"/>
      <c r="J276" s="299">
        <f t="shared" si="4"/>
        <v>0</v>
      </c>
      <c r="K276" s="293"/>
      <c r="L276" s="293"/>
      <c r="M276" s="292"/>
      <c r="N276" s="313"/>
      <c r="O276" s="292"/>
      <c r="P276" s="292"/>
      <c r="Q276" s="324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</row>
    <row r="277" spans="3:44" s="294" customFormat="1" ht="12.75">
      <c r="C277" s="422" t="s">
        <v>42</v>
      </c>
      <c r="D277" s="293"/>
      <c r="E277" s="292"/>
      <c r="F277" s="292"/>
      <c r="G277" s="397">
        <v>0</v>
      </c>
      <c r="H277" s="398">
        <v>0</v>
      </c>
      <c r="I277" s="323"/>
      <c r="J277" s="299">
        <f t="shared" si="4"/>
        <v>0</v>
      </c>
      <c r="K277" s="293"/>
      <c r="L277" s="293"/>
      <c r="M277" s="299"/>
      <c r="N277" s="313"/>
      <c r="O277" s="292"/>
      <c r="P277" s="292"/>
      <c r="Q277" s="315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  <c r="AP277" s="292"/>
      <c r="AQ277" s="292"/>
      <c r="AR277" s="292"/>
    </row>
    <row r="278" spans="3:44" s="294" customFormat="1" ht="12.75">
      <c r="C278" s="422" t="s">
        <v>42</v>
      </c>
      <c r="D278" s="292"/>
      <c r="E278" s="292"/>
      <c r="F278" s="292"/>
      <c r="G278" s="397">
        <v>0</v>
      </c>
      <c r="H278" s="398">
        <v>0</v>
      </c>
      <c r="I278" s="323"/>
      <c r="J278" s="299">
        <f t="shared" si="4"/>
        <v>0</v>
      </c>
      <c r="K278" s="293"/>
      <c r="L278" s="293"/>
      <c r="M278" s="299"/>
      <c r="N278" s="313"/>
      <c r="O278" s="292"/>
      <c r="P278" s="292"/>
      <c r="Q278" s="315"/>
      <c r="R278" s="292"/>
      <c r="S278" s="292"/>
      <c r="T278" s="292"/>
      <c r="U278" s="292"/>
      <c r="V278" s="292"/>
      <c r="W278" s="292"/>
      <c r="X278" s="292"/>
      <c r="Y278" s="292"/>
      <c r="Z278" s="292"/>
      <c r="AA278" s="292"/>
      <c r="AB278" s="292"/>
      <c r="AC278" s="292"/>
      <c r="AD278" s="292"/>
      <c r="AE278" s="292"/>
      <c r="AF278" s="292"/>
      <c r="AG278" s="292"/>
      <c r="AH278" s="292"/>
      <c r="AI278" s="292"/>
      <c r="AJ278" s="292"/>
      <c r="AK278" s="292"/>
      <c r="AL278" s="292"/>
      <c r="AM278" s="292"/>
      <c r="AN278" s="292"/>
      <c r="AO278" s="292"/>
      <c r="AP278" s="292"/>
      <c r="AQ278" s="292"/>
      <c r="AR278" s="292"/>
    </row>
    <row r="279" spans="3:44" s="294" customFormat="1" ht="12.75">
      <c r="C279" s="422" t="s">
        <v>42</v>
      </c>
      <c r="D279" s="292"/>
      <c r="E279" s="292"/>
      <c r="F279" s="292"/>
      <c r="G279" s="397">
        <v>0</v>
      </c>
      <c r="H279" s="398">
        <v>0</v>
      </c>
      <c r="I279" s="323"/>
      <c r="J279" s="299">
        <f t="shared" si="4"/>
        <v>0</v>
      </c>
      <c r="K279" s="293"/>
      <c r="L279" s="293"/>
      <c r="M279" s="299"/>
      <c r="N279" s="313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  <c r="AA279" s="292"/>
      <c r="AB279" s="292"/>
      <c r="AC279" s="292"/>
      <c r="AD279" s="292"/>
      <c r="AE279" s="292"/>
      <c r="AF279" s="292"/>
      <c r="AG279" s="292"/>
      <c r="AH279" s="292"/>
      <c r="AI279" s="292"/>
      <c r="AJ279" s="292"/>
      <c r="AK279" s="292"/>
      <c r="AL279" s="292"/>
      <c r="AM279" s="292"/>
      <c r="AN279" s="292"/>
      <c r="AO279" s="292"/>
      <c r="AP279" s="292"/>
      <c r="AQ279" s="292"/>
      <c r="AR279" s="292"/>
    </row>
    <row r="280" spans="3:44" s="294" customFormat="1" ht="12.75">
      <c r="C280" s="426"/>
      <c r="D280" s="292"/>
      <c r="E280" s="292"/>
      <c r="F280" s="292"/>
      <c r="G280" s="292"/>
      <c r="H280" s="292"/>
      <c r="I280" s="322"/>
      <c r="J280" s="325"/>
      <c r="K280" s="326"/>
      <c r="L280" s="326"/>
      <c r="M280" s="299"/>
      <c r="N280" s="313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  <c r="AA280" s="292"/>
      <c r="AB280" s="292"/>
      <c r="AC280" s="292"/>
      <c r="AD280" s="292"/>
      <c r="AE280" s="292"/>
      <c r="AF280" s="292"/>
      <c r="AG280" s="292"/>
      <c r="AH280" s="292"/>
      <c r="AI280" s="292"/>
      <c r="AJ280" s="292"/>
      <c r="AK280" s="292"/>
      <c r="AL280" s="292"/>
      <c r="AM280" s="292"/>
      <c r="AN280" s="292"/>
      <c r="AO280" s="292"/>
      <c r="AP280" s="292"/>
      <c r="AQ280" s="292"/>
      <c r="AR280" s="292"/>
    </row>
    <row r="281" spans="3:44" s="294" customFormat="1" ht="12.75">
      <c r="C281" s="292"/>
      <c r="D281" s="313"/>
      <c r="E281" s="292"/>
      <c r="F281" s="292"/>
      <c r="G281" s="293"/>
      <c r="H281" s="292"/>
      <c r="I281" s="158" t="s">
        <v>51</v>
      </c>
      <c r="J281" s="304">
        <f>SUM(J272:J280)</f>
        <v>0</v>
      </c>
      <c r="K281" s="317"/>
      <c r="L281" s="317"/>
      <c r="M281" s="299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  <c r="AA281" s="292"/>
      <c r="AB281" s="292"/>
      <c r="AC281" s="292"/>
      <c r="AD281" s="292"/>
      <c r="AE281" s="292"/>
      <c r="AF281" s="292"/>
      <c r="AG281" s="292"/>
      <c r="AH281" s="292"/>
      <c r="AI281" s="292"/>
      <c r="AJ281" s="292"/>
      <c r="AK281" s="292"/>
      <c r="AL281" s="292"/>
      <c r="AM281" s="292"/>
      <c r="AN281" s="292"/>
      <c r="AO281" s="292"/>
      <c r="AP281" s="292"/>
      <c r="AQ281" s="292"/>
      <c r="AR281" s="292"/>
    </row>
    <row r="282" spans="3:44" s="294" customFormat="1" ht="12.75">
      <c r="C282" s="292"/>
      <c r="D282" s="313"/>
      <c r="E282" s="292"/>
      <c r="F282" s="292"/>
      <c r="G282" s="293"/>
      <c r="H282" s="292"/>
      <c r="I282" s="306"/>
      <c r="J282" s="307"/>
      <c r="K282" s="298"/>
      <c r="L282" s="298"/>
      <c r="M282" s="299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  <c r="AA282" s="292"/>
      <c r="AB282" s="292"/>
      <c r="AC282" s="292"/>
      <c r="AD282" s="292"/>
      <c r="AE282" s="292"/>
      <c r="AF282" s="292"/>
      <c r="AG282" s="292"/>
      <c r="AH282" s="292"/>
      <c r="AI282" s="292"/>
      <c r="AJ282" s="292"/>
      <c r="AK282" s="292"/>
      <c r="AL282" s="292"/>
      <c r="AM282" s="292"/>
      <c r="AN282" s="292"/>
      <c r="AO282" s="292"/>
      <c r="AP282" s="292"/>
      <c r="AQ282" s="292"/>
      <c r="AR282" s="292"/>
    </row>
    <row r="283" spans="1:44" s="294" customFormat="1" ht="12.75">
      <c r="A283" s="295"/>
      <c r="C283" s="395" t="s">
        <v>32</v>
      </c>
      <c r="D283" s="291"/>
      <c r="E283" s="292"/>
      <c r="F283" s="292"/>
      <c r="G283" s="297" t="s">
        <v>39</v>
      </c>
      <c r="H283" s="169" t="s">
        <v>34</v>
      </c>
      <c r="I283" s="318"/>
      <c r="J283" s="169" t="s">
        <v>35</v>
      </c>
      <c r="K283" s="298"/>
      <c r="L283" s="298"/>
      <c r="M283" s="299"/>
      <c r="O283" s="292"/>
      <c r="P283" s="292"/>
      <c r="R283" s="292"/>
      <c r="S283" s="292"/>
      <c r="T283" s="292"/>
      <c r="U283" s="292"/>
      <c r="V283" s="292"/>
      <c r="W283" s="292"/>
      <c r="X283" s="292"/>
      <c r="Y283" s="292"/>
      <c r="Z283" s="292"/>
      <c r="AA283" s="292"/>
      <c r="AB283" s="292"/>
      <c r="AC283" s="292"/>
      <c r="AD283" s="292"/>
      <c r="AE283" s="292"/>
      <c r="AF283" s="292"/>
      <c r="AG283" s="292"/>
      <c r="AH283" s="292"/>
      <c r="AI283" s="292"/>
      <c r="AJ283" s="292"/>
      <c r="AK283" s="292"/>
      <c r="AL283" s="292"/>
      <c r="AM283" s="292"/>
      <c r="AN283" s="292"/>
      <c r="AO283" s="292"/>
      <c r="AP283" s="292"/>
      <c r="AQ283" s="292"/>
      <c r="AR283" s="292"/>
    </row>
    <row r="284" spans="3:44" s="294" customFormat="1" ht="12.75">
      <c r="C284" s="425"/>
      <c r="D284" s="293"/>
      <c r="E284" s="292"/>
      <c r="F284" s="292"/>
      <c r="G284" s="292"/>
      <c r="H284" s="319"/>
      <c r="I284" s="320"/>
      <c r="J284" s="321"/>
      <c r="K284" s="293"/>
      <c r="L284" s="293"/>
      <c r="M284" s="299"/>
      <c r="O284" s="292"/>
      <c r="P284" s="292"/>
      <c r="R284" s="292"/>
      <c r="S284" s="292"/>
      <c r="T284" s="292"/>
      <c r="U284" s="292"/>
      <c r="V284" s="292"/>
      <c r="W284" s="292"/>
      <c r="X284" s="292"/>
      <c r="Y284" s="292"/>
      <c r="Z284" s="292"/>
      <c r="AA284" s="292"/>
      <c r="AB284" s="292"/>
      <c r="AC284" s="292"/>
      <c r="AD284" s="292"/>
      <c r="AE284" s="292"/>
      <c r="AF284" s="292"/>
      <c r="AG284" s="292"/>
      <c r="AH284" s="292"/>
      <c r="AI284" s="292"/>
      <c r="AJ284" s="292"/>
      <c r="AK284" s="292"/>
      <c r="AL284" s="292"/>
      <c r="AM284" s="292"/>
      <c r="AN284" s="292"/>
      <c r="AO284" s="292"/>
      <c r="AP284" s="292"/>
      <c r="AQ284" s="292"/>
      <c r="AR284" s="292"/>
    </row>
    <row r="285" spans="3:44" s="294" customFormat="1" ht="12.75">
      <c r="C285" s="422" t="s">
        <v>40</v>
      </c>
      <c r="D285" s="293"/>
      <c r="E285" s="292"/>
      <c r="F285" s="292"/>
      <c r="G285" s="397">
        <v>0</v>
      </c>
      <c r="H285" s="398">
        <v>0</v>
      </c>
      <c r="I285" s="323"/>
      <c r="J285" s="299">
        <f aca="true" t="shared" si="5" ref="J285:J290">G285*H285</f>
        <v>0</v>
      </c>
      <c r="K285" s="293"/>
      <c r="L285" s="293"/>
      <c r="M285" s="299"/>
      <c r="O285" s="292"/>
      <c r="P285" s="292"/>
      <c r="R285" s="292"/>
      <c r="S285" s="292"/>
      <c r="T285" s="292"/>
      <c r="U285" s="292"/>
      <c r="V285" s="292"/>
      <c r="W285" s="292"/>
      <c r="X285" s="292"/>
      <c r="Y285" s="292"/>
      <c r="Z285" s="292"/>
      <c r="AA285" s="292"/>
      <c r="AB285" s="292"/>
      <c r="AC285" s="292"/>
      <c r="AD285" s="292"/>
      <c r="AE285" s="292"/>
      <c r="AF285" s="292"/>
      <c r="AG285" s="292"/>
      <c r="AH285" s="292"/>
      <c r="AI285" s="292"/>
      <c r="AJ285" s="292"/>
      <c r="AK285" s="292"/>
      <c r="AL285" s="292"/>
      <c r="AM285" s="292"/>
      <c r="AN285" s="292"/>
      <c r="AO285" s="292"/>
      <c r="AP285" s="292"/>
      <c r="AQ285" s="292"/>
      <c r="AR285" s="292"/>
    </row>
    <row r="286" spans="3:44" s="294" customFormat="1" ht="12.75">
      <c r="C286" s="422" t="s">
        <v>40</v>
      </c>
      <c r="D286" s="292"/>
      <c r="E286" s="292"/>
      <c r="F286" s="292"/>
      <c r="G286" s="399">
        <v>0</v>
      </c>
      <c r="H286" s="398">
        <v>0</v>
      </c>
      <c r="I286" s="323"/>
      <c r="J286" s="299">
        <f t="shared" si="5"/>
        <v>0</v>
      </c>
      <c r="K286" s="293"/>
      <c r="L286" s="293"/>
      <c r="M286" s="299"/>
      <c r="O286" s="292"/>
      <c r="P286" s="292"/>
      <c r="R286" s="292"/>
      <c r="S286" s="292"/>
      <c r="T286" s="292"/>
      <c r="U286" s="292"/>
      <c r="V286" s="292"/>
      <c r="W286" s="292"/>
      <c r="X286" s="292"/>
      <c r="Y286" s="292"/>
      <c r="Z286" s="292"/>
      <c r="AA286" s="292"/>
      <c r="AB286" s="292"/>
      <c r="AC286" s="292"/>
      <c r="AD286" s="292"/>
      <c r="AE286" s="292"/>
      <c r="AF286" s="292"/>
      <c r="AG286" s="292"/>
      <c r="AH286" s="292"/>
      <c r="AI286" s="292"/>
      <c r="AJ286" s="292"/>
      <c r="AK286" s="292"/>
      <c r="AL286" s="292"/>
      <c r="AM286" s="292"/>
      <c r="AN286" s="292"/>
      <c r="AO286" s="292"/>
      <c r="AP286" s="292"/>
      <c r="AQ286" s="292"/>
      <c r="AR286" s="292"/>
    </row>
    <row r="287" spans="3:44" s="294" customFormat="1" ht="12.75">
      <c r="C287" s="422" t="s">
        <v>40</v>
      </c>
      <c r="D287" s="292"/>
      <c r="E287" s="292"/>
      <c r="F287" s="292"/>
      <c r="G287" s="397">
        <v>0</v>
      </c>
      <c r="H287" s="398">
        <v>0</v>
      </c>
      <c r="I287" s="323"/>
      <c r="J287" s="299">
        <f t="shared" si="5"/>
        <v>0</v>
      </c>
      <c r="K287" s="293"/>
      <c r="L287" s="293"/>
      <c r="M287" s="299"/>
      <c r="O287" s="292"/>
      <c r="P287" s="292"/>
      <c r="R287" s="292"/>
      <c r="S287" s="292"/>
      <c r="T287" s="292"/>
      <c r="U287" s="292"/>
      <c r="V287" s="292"/>
      <c r="W287" s="292"/>
      <c r="X287" s="292"/>
      <c r="Y287" s="292"/>
      <c r="Z287" s="292"/>
      <c r="AA287" s="292"/>
      <c r="AB287" s="292"/>
      <c r="AC287" s="292"/>
      <c r="AD287" s="292"/>
      <c r="AE287" s="292"/>
      <c r="AF287" s="292"/>
      <c r="AG287" s="292"/>
      <c r="AH287" s="292"/>
      <c r="AI287" s="292"/>
      <c r="AJ287" s="292"/>
      <c r="AK287" s="292"/>
      <c r="AL287" s="292"/>
      <c r="AM287" s="292"/>
      <c r="AN287" s="292"/>
      <c r="AO287" s="292"/>
      <c r="AP287" s="292"/>
      <c r="AQ287" s="292"/>
      <c r="AR287" s="292"/>
    </row>
    <row r="288" spans="3:44" s="294" customFormat="1" ht="12.75">
      <c r="C288" s="422" t="s">
        <v>40</v>
      </c>
      <c r="D288" s="293"/>
      <c r="E288" s="292"/>
      <c r="F288" s="292"/>
      <c r="G288" s="399">
        <v>0</v>
      </c>
      <c r="H288" s="398">
        <v>0</v>
      </c>
      <c r="I288" s="323"/>
      <c r="J288" s="299">
        <f t="shared" si="5"/>
        <v>0</v>
      </c>
      <c r="K288" s="293"/>
      <c r="L288" s="293"/>
      <c r="M288" s="299"/>
      <c r="O288" s="292"/>
      <c r="P288" s="292"/>
      <c r="R288" s="292"/>
      <c r="S288" s="292"/>
      <c r="T288" s="292"/>
      <c r="U288" s="292"/>
      <c r="V288" s="292"/>
      <c r="W288" s="292"/>
      <c r="X288" s="292"/>
      <c r="Y288" s="292"/>
      <c r="Z288" s="292"/>
      <c r="AA288" s="292"/>
      <c r="AB288" s="292"/>
      <c r="AC288" s="292"/>
      <c r="AD288" s="292"/>
      <c r="AE288" s="292"/>
      <c r="AF288" s="292"/>
      <c r="AG288" s="292"/>
      <c r="AH288" s="292"/>
      <c r="AI288" s="292"/>
      <c r="AJ288" s="292"/>
      <c r="AK288" s="292"/>
      <c r="AL288" s="292"/>
      <c r="AM288" s="292"/>
      <c r="AN288" s="292"/>
      <c r="AO288" s="292"/>
      <c r="AP288" s="292"/>
      <c r="AQ288" s="292"/>
      <c r="AR288" s="292"/>
    </row>
    <row r="289" spans="3:44" s="294" customFormat="1" ht="12.75">
      <c r="C289" s="422" t="s">
        <v>40</v>
      </c>
      <c r="D289" s="292"/>
      <c r="E289" s="292"/>
      <c r="F289" s="292"/>
      <c r="G289" s="399">
        <v>0</v>
      </c>
      <c r="H289" s="398">
        <v>0</v>
      </c>
      <c r="I289" s="323"/>
      <c r="J289" s="299">
        <f t="shared" si="5"/>
        <v>0</v>
      </c>
      <c r="K289" s="293"/>
      <c r="L289" s="293"/>
      <c r="M289" s="299"/>
      <c r="O289" s="292"/>
      <c r="P289" s="292"/>
      <c r="R289" s="292"/>
      <c r="S289" s="292"/>
      <c r="T289" s="292"/>
      <c r="U289" s="292"/>
      <c r="V289" s="292"/>
      <c r="W289" s="292"/>
      <c r="X289" s="292"/>
      <c r="Y289" s="292"/>
      <c r="Z289" s="292"/>
      <c r="AA289" s="292"/>
      <c r="AB289" s="292"/>
      <c r="AC289" s="292"/>
      <c r="AD289" s="292"/>
      <c r="AE289" s="292"/>
      <c r="AF289" s="292"/>
      <c r="AG289" s="292"/>
      <c r="AH289" s="292"/>
      <c r="AI289" s="292"/>
      <c r="AJ289" s="292"/>
      <c r="AK289" s="292"/>
      <c r="AL289" s="292"/>
      <c r="AM289" s="292"/>
      <c r="AN289" s="292"/>
      <c r="AO289" s="292"/>
      <c r="AP289" s="292"/>
      <c r="AQ289" s="292"/>
      <c r="AR289" s="292"/>
    </row>
    <row r="290" spans="3:44" s="294" customFormat="1" ht="12.75">
      <c r="C290" s="422" t="s">
        <v>40</v>
      </c>
      <c r="D290" s="292"/>
      <c r="E290" s="292"/>
      <c r="F290" s="292"/>
      <c r="G290" s="399">
        <v>0</v>
      </c>
      <c r="H290" s="398">
        <v>0</v>
      </c>
      <c r="I290" s="323"/>
      <c r="J290" s="299">
        <f t="shared" si="5"/>
        <v>0</v>
      </c>
      <c r="K290" s="293"/>
      <c r="L290" s="293"/>
      <c r="M290" s="299"/>
      <c r="O290" s="292"/>
      <c r="P290" s="292"/>
      <c r="R290" s="292"/>
      <c r="S290" s="292"/>
      <c r="T290" s="292"/>
      <c r="U290" s="292"/>
      <c r="V290" s="292"/>
      <c r="W290" s="292"/>
      <c r="X290" s="292"/>
      <c r="Y290" s="292"/>
      <c r="Z290" s="292"/>
      <c r="AA290" s="292"/>
      <c r="AB290" s="292"/>
      <c r="AC290" s="292"/>
      <c r="AD290" s="292"/>
      <c r="AE290" s="292"/>
      <c r="AF290" s="292"/>
      <c r="AG290" s="292"/>
      <c r="AH290" s="292"/>
      <c r="AI290" s="292"/>
      <c r="AJ290" s="292"/>
      <c r="AK290" s="292"/>
      <c r="AL290" s="292"/>
      <c r="AM290" s="292"/>
      <c r="AN290" s="292"/>
      <c r="AO290" s="292"/>
      <c r="AP290" s="292"/>
      <c r="AQ290" s="292"/>
      <c r="AR290" s="292"/>
    </row>
    <row r="291" spans="3:44" s="294" customFormat="1" ht="12.75">
      <c r="C291" s="426"/>
      <c r="D291" s="292"/>
      <c r="E291" s="292"/>
      <c r="F291" s="292"/>
      <c r="G291" s="320"/>
      <c r="H291" s="322"/>
      <c r="I291" s="323"/>
      <c r="J291" s="325"/>
      <c r="K291" s="326"/>
      <c r="L291" s="326"/>
      <c r="M291" s="299"/>
      <c r="O291" s="292"/>
      <c r="P291" s="292"/>
      <c r="R291" s="292"/>
      <c r="S291" s="292"/>
      <c r="T291" s="292"/>
      <c r="U291" s="292"/>
      <c r="V291" s="292"/>
      <c r="W291" s="292"/>
      <c r="X291" s="292"/>
      <c r="Y291" s="292"/>
      <c r="Z291" s="292"/>
      <c r="AA291" s="292"/>
      <c r="AB291" s="292"/>
      <c r="AC291" s="292"/>
      <c r="AD291" s="292"/>
      <c r="AE291" s="292"/>
      <c r="AF291" s="292"/>
      <c r="AG291" s="292"/>
      <c r="AH291" s="292"/>
      <c r="AI291" s="292"/>
      <c r="AJ291" s="292"/>
      <c r="AK291" s="292"/>
      <c r="AL291" s="292"/>
      <c r="AM291" s="292"/>
      <c r="AN291" s="292"/>
      <c r="AO291" s="292"/>
      <c r="AP291" s="292"/>
      <c r="AQ291" s="292"/>
      <c r="AR291" s="292"/>
    </row>
    <row r="292" spans="3:44" s="294" customFormat="1" ht="12.75">
      <c r="C292" s="292"/>
      <c r="D292" s="292"/>
      <c r="E292" s="292"/>
      <c r="F292" s="292"/>
      <c r="G292" s="292"/>
      <c r="H292" s="292"/>
      <c r="I292" s="158" t="s">
        <v>41</v>
      </c>
      <c r="J292" s="304">
        <f>SUM(J284:J291)</f>
        <v>0</v>
      </c>
      <c r="K292" s="317"/>
      <c r="L292" s="317"/>
      <c r="M292" s="299"/>
      <c r="O292" s="292"/>
      <c r="P292" s="292"/>
      <c r="R292" s="292"/>
      <c r="S292" s="292"/>
      <c r="T292" s="292"/>
      <c r="U292" s="292"/>
      <c r="V292" s="292"/>
      <c r="W292" s="292"/>
      <c r="X292" s="292"/>
      <c r="Y292" s="292"/>
      <c r="Z292" s="292"/>
      <c r="AA292" s="292"/>
      <c r="AB292" s="292"/>
      <c r="AC292" s="292"/>
      <c r="AD292" s="292"/>
      <c r="AE292" s="292"/>
      <c r="AF292" s="292"/>
      <c r="AG292" s="292"/>
      <c r="AH292" s="292"/>
      <c r="AI292" s="292"/>
      <c r="AJ292" s="292"/>
      <c r="AK292" s="292"/>
      <c r="AL292" s="292"/>
      <c r="AM292" s="292"/>
      <c r="AN292" s="292"/>
      <c r="AO292" s="292"/>
      <c r="AP292" s="292"/>
      <c r="AQ292" s="292"/>
      <c r="AR292" s="292"/>
    </row>
    <row r="293" spans="3:44" s="294" customFormat="1" ht="12.75">
      <c r="C293" s="292"/>
      <c r="D293" s="292"/>
      <c r="E293" s="292"/>
      <c r="F293" s="292"/>
      <c r="G293" s="292"/>
      <c r="H293" s="292"/>
      <c r="I293" s="158"/>
      <c r="J293" s="304"/>
      <c r="K293" s="317"/>
      <c r="L293" s="317"/>
      <c r="M293" s="299"/>
      <c r="O293" s="292"/>
      <c r="P293" s="292"/>
      <c r="R293" s="292"/>
      <c r="S293" s="292"/>
      <c r="T293" s="292"/>
      <c r="U293" s="292"/>
      <c r="V293" s="292"/>
      <c r="W293" s="292"/>
      <c r="X293" s="292"/>
      <c r="Y293" s="292"/>
      <c r="Z293" s="292"/>
      <c r="AA293" s="292"/>
      <c r="AB293" s="292"/>
      <c r="AC293" s="292"/>
      <c r="AD293" s="292"/>
      <c r="AE293" s="292"/>
      <c r="AF293" s="292"/>
      <c r="AG293" s="292"/>
      <c r="AH293" s="292"/>
      <c r="AI293" s="292"/>
      <c r="AJ293" s="292"/>
      <c r="AK293" s="292"/>
      <c r="AL293" s="292"/>
      <c r="AM293" s="292"/>
      <c r="AN293" s="292"/>
      <c r="AO293" s="292"/>
      <c r="AP293" s="292"/>
      <c r="AQ293" s="292"/>
      <c r="AR293" s="292"/>
    </row>
    <row r="294" spans="1:19" s="28" customFormat="1" ht="12" customHeight="1">
      <c r="A294" s="295"/>
      <c r="B294" s="327"/>
      <c r="C294" s="101" t="s">
        <v>45</v>
      </c>
      <c r="D294" s="4"/>
      <c r="E294" s="4"/>
      <c r="F294" s="307"/>
      <c r="G294" s="297" t="s">
        <v>39</v>
      </c>
      <c r="H294" s="169" t="s">
        <v>34</v>
      </c>
      <c r="I294" s="318"/>
      <c r="J294" s="169" t="s">
        <v>35</v>
      </c>
      <c r="K294" s="328"/>
      <c r="L294" s="171"/>
      <c r="M294" s="27"/>
      <c r="N294" s="27"/>
      <c r="O294" s="27"/>
      <c r="P294" s="27"/>
      <c r="Q294" s="27"/>
      <c r="R294" s="27"/>
      <c r="S294" s="27"/>
    </row>
    <row r="295" spans="2:19" s="28" customFormat="1" ht="12" customHeight="1">
      <c r="B295" s="34"/>
      <c r="C295" s="421"/>
      <c r="D295" s="4"/>
      <c r="E295" s="4"/>
      <c r="F295" s="307"/>
      <c r="H295" s="328"/>
      <c r="I295" s="329"/>
      <c r="K295" s="328"/>
      <c r="L295" s="171"/>
      <c r="M295" s="27"/>
      <c r="N295" s="27"/>
      <c r="O295" s="27"/>
      <c r="P295" s="27"/>
      <c r="Q295" s="27"/>
      <c r="R295" s="27"/>
      <c r="S295" s="27"/>
    </row>
    <row r="296" spans="1:19" s="301" customFormat="1" ht="12.75" customHeight="1">
      <c r="A296" s="28"/>
      <c r="B296" s="34"/>
      <c r="C296" s="422" t="s">
        <v>46</v>
      </c>
      <c r="D296" s="330"/>
      <c r="E296" s="331"/>
      <c r="F296" s="332"/>
      <c r="G296" s="397">
        <v>0</v>
      </c>
      <c r="H296" s="398">
        <v>0</v>
      </c>
      <c r="I296" s="323"/>
      <c r="J296" s="299">
        <f>G296*H296</f>
        <v>0</v>
      </c>
      <c r="K296" s="333"/>
      <c r="L296" s="334"/>
      <c r="M296" s="335"/>
      <c r="N296" s="335"/>
      <c r="O296" s="335"/>
      <c r="P296" s="335"/>
      <c r="Q296" s="335"/>
      <c r="R296" s="335"/>
      <c r="S296" s="335"/>
    </row>
    <row r="297" spans="2:19" s="301" customFormat="1" ht="12.75" customHeight="1">
      <c r="B297" s="327"/>
      <c r="C297" s="422" t="s">
        <v>46</v>
      </c>
      <c r="D297" s="330"/>
      <c r="E297" s="331"/>
      <c r="F297" s="332"/>
      <c r="G297" s="397">
        <v>0</v>
      </c>
      <c r="H297" s="398">
        <v>0</v>
      </c>
      <c r="I297" s="323"/>
      <c r="J297" s="299">
        <f>G297*H297</f>
        <v>0</v>
      </c>
      <c r="K297" s="333"/>
      <c r="L297" s="334"/>
      <c r="M297" s="335"/>
      <c r="N297" s="335"/>
      <c r="O297" s="335"/>
      <c r="P297" s="335"/>
      <c r="Q297" s="335"/>
      <c r="R297" s="335"/>
      <c r="S297" s="335"/>
    </row>
    <row r="298" spans="1:19" s="4" customFormat="1" ht="12" customHeight="1">
      <c r="A298" s="301"/>
      <c r="B298" s="120"/>
      <c r="C298" s="422" t="s">
        <v>46</v>
      </c>
      <c r="D298" s="336"/>
      <c r="E298" s="337"/>
      <c r="F298" s="337"/>
      <c r="G298" s="397">
        <v>0</v>
      </c>
      <c r="H298" s="398">
        <v>0</v>
      </c>
      <c r="I298" s="323"/>
      <c r="J298" s="299">
        <f>G298*H298</f>
        <v>0</v>
      </c>
      <c r="K298" s="301"/>
      <c r="L298" s="22"/>
      <c r="M298" s="5"/>
      <c r="N298" s="5"/>
      <c r="O298" s="5"/>
      <c r="P298" s="5"/>
      <c r="Q298" s="5"/>
      <c r="R298" s="5"/>
      <c r="S298" s="5"/>
    </row>
    <row r="299" spans="2:19" s="4" customFormat="1" ht="12" customHeight="1">
      <c r="B299" s="120"/>
      <c r="C299" s="423"/>
      <c r="F299" s="338"/>
      <c r="G299" s="338"/>
      <c r="H299" s="339"/>
      <c r="I299" s="339"/>
      <c r="J299" s="116"/>
      <c r="K299" s="340"/>
      <c r="L299" s="22"/>
      <c r="M299" s="5"/>
      <c r="N299" s="5"/>
      <c r="O299" s="5"/>
      <c r="P299" s="5"/>
      <c r="Q299" s="5"/>
      <c r="R299" s="5"/>
      <c r="S299" s="5"/>
    </row>
    <row r="300" spans="2:19" s="4" customFormat="1" ht="12" customHeight="1">
      <c r="B300" s="120"/>
      <c r="C300" s="424"/>
      <c r="F300" s="307"/>
      <c r="G300" s="28"/>
      <c r="H300" s="28"/>
      <c r="I300" s="158" t="s">
        <v>74</v>
      </c>
      <c r="J300" s="304">
        <f>SUM(J295:J299)</f>
        <v>0</v>
      </c>
      <c r="K300" s="341"/>
      <c r="L300" s="22"/>
      <c r="M300" s="5"/>
      <c r="N300" s="5"/>
      <c r="O300" s="5"/>
      <c r="P300" s="5"/>
      <c r="Q300" s="5"/>
      <c r="R300" s="5"/>
      <c r="S300" s="5"/>
    </row>
    <row r="301" spans="2:19" s="4" customFormat="1" ht="12" customHeight="1">
      <c r="B301" s="120"/>
      <c r="C301" s="424"/>
      <c r="F301" s="307"/>
      <c r="G301" s="28"/>
      <c r="H301" s="158"/>
      <c r="I301" s="342"/>
      <c r="J301" s="341"/>
      <c r="K301" s="341"/>
      <c r="L301" s="22"/>
      <c r="M301" s="5"/>
      <c r="N301" s="5"/>
      <c r="O301" s="5"/>
      <c r="P301" s="5"/>
      <c r="Q301" s="5"/>
      <c r="R301" s="5"/>
      <c r="S301" s="5"/>
    </row>
    <row r="302" spans="1:44" s="294" customFormat="1" ht="12.75">
      <c r="A302" s="290"/>
      <c r="B302" s="290"/>
      <c r="C302" s="291"/>
      <c r="D302" s="292"/>
      <c r="E302" s="293"/>
      <c r="F302" s="292"/>
      <c r="G302" s="292"/>
      <c r="H302" s="343"/>
      <c r="I302" s="344" t="s">
        <v>87</v>
      </c>
      <c r="J302" s="304">
        <f>SUM(J248,J269,J281,J292,J300)</f>
        <v>0</v>
      </c>
      <c r="K302" s="317"/>
      <c r="L302" s="317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  <c r="AA302" s="292"/>
      <c r="AB302" s="292"/>
      <c r="AC302" s="292"/>
      <c r="AD302" s="292"/>
      <c r="AE302" s="292"/>
      <c r="AF302" s="292"/>
      <c r="AG302" s="292"/>
      <c r="AH302" s="292"/>
      <c r="AI302" s="292"/>
      <c r="AJ302" s="292"/>
      <c r="AK302" s="292"/>
      <c r="AL302" s="292"/>
      <c r="AM302" s="292"/>
      <c r="AN302" s="292"/>
      <c r="AO302" s="292"/>
      <c r="AP302" s="292"/>
      <c r="AQ302" s="292"/>
      <c r="AR302" s="292"/>
    </row>
    <row r="303" spans="2:12" ht="12" customHeight="1">
      <c r="B303" s="346"/>
      <c r="E303" s="349"/>
      <c r="F303" s="349"/>
      <c r="H303" s="345"/>
      <c r="I303" s="345"/>
      <c r="J303" s="345"/>
      <c r="K303" s="345"/>
      <c r="L303" s="347"/>
    </row>
    <row r="307" ht="12.75"/>
    <row r="309" ht="12.75"/>
  </sheetData>
  <sheetProtection sheet="1" insertRows="0" deleteRows="0"/>
  <protectedRanges>
    <protectedRange sqref="A1:IV7" name="Plage4"/>
    <protectedRange sqref="H17 J19 A52:IV85" name="Plage1"/>
    <protectedRange sqref="H93:K106 A117:IV126 A133:IV153 A157:IV163 A167:IV173 A177:IV184 A185:IV186" name="Plage2"/>
    <protectedRange sqref="A196:IV216 A244:IV248 A252:IV269 A273:IV281 A285:IV292 A296:IV300" name="Plage3"/>
  </protectedRanges>
  <mergeCells count="15">
    <mergeCell ref="C11:K11"/>
    <mergeCell ref="E15:F15"/>
    <mergeCell ref="G15:H15"/>
    <mergeCell ref="C13:K14"/>
    <mergeCell ref="I97:J97"/>
    <mergeCell ref="I96:J96"/>
    <mergeCell ref="E90:F91"/>
    <mergeCell ref="I90:J90"/>
    <mergeCell ref="K90:K91"/>
    <mergeCell ref="I95:J95"/>
    <mergeCell ref="H90:H91"/>
    <mergeCell ref="I242:J242"/>
    <mergeCell ref="I98:J98"/>
    <mergeCell ref="I100:J100"/>
    <mergeCell ref="I102:J102"/>
  </mergeCells>
  <printOptions horizontalCentered="1"/>
  <pageMargins left="0.5905511811023623" right="0.35433070866141736" top="0.5905511811023623" bottom="0.5905511811023623" header="0.5118110236220472" footer="0.3937007874015748"/>
  <pageSetup blackAndWhite="1" horizontalDpi="600" verticalDpi="600" orientation="portrait" scale="90" r:id="rId2"/>
  <headerFooter alignWithMargins="0">
    <oddFooter>&amp;C&amp;"Arial,Gras"Page &amp;P</oddFooter>
  </headerFooter>
  <rowBreaks count="4" manualBreakCount="4">
    <brk id="111" min="1" max="11" man="1"/>
    <brk id="174" min="1" max="11" man="1"/>
    <brk id="236" min="1" max="11" man="1"/>
    <brk id="293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michelled</dc:creator>
  <cp:keywords/>
  <dc:description/>
  <cp:lastModifiedBy>evelinef</cp:lastModifiedBy>
  <cp:lastPrinted>2007-11-28T20:50:02Z</cp:lastPrinted>
  <dcterms:created xsi:type="dcterms:W3CDTF">2005-05-03T13:07:57Z</dcterms:created>
  <dcterms:modified xsi:type="dcterms:W3CDTF">2011-11-25T20:34:00Z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