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1425" windowWidth="15480" windowHeight="11640" activeTab="0"/>
  </bookViews>
  <sheets>
    <sheet name="Budget animal" sheetId="1" r:id="rId1"/>
  </sheets>
  <definedNames>
    <definedName name="_xlnm.Print_Titles" localSheetId="0">'Budget animal'!$2:$3</definedName>
    <definedName name="_xlnm.Print_Area" localSheetId="0">'Budget animal'!$B$1:$K$333</definedName>
  </definedNames>
  <calcPr fullCalcOnLoad="1" fullPrecision="0"/>
</workbook>
</file>

<file path=xl/sharedStrings.xml><?xml version="1.0" encoding="utf-8"?>
<sst xmlns="http://schemas.openxmlformats.org/spreadsheetml/2006/main" count="314" uniqueCount="218">
  <si>
    <t>Système de production</t>
  </si>
  <si>
    <t>Amortissement</t>
  </si>
  <si>
    <t>Total des coûts fixes avant amortissement</t>
  </si>
  <si>
    <t>TOTAL DES COÛTS AVANT AMORTISSEMENT</t>
  </si>
  <si>
    <t>BÉNÉFICE NET D'EXPLOITATION AVANT AMORTISSEMENT</t>
  </si>
  <si>
    <t>Nombre d'animaux par catégorie</t>
  </si>
  <si>
    <t>Femelles reproductrices</t>
  </si>
  <si>
    <t>Mâles reproducteurs</t>
  </si>
  <si>
    <t>Jeunes pour la vente</t>
  </si>
  <si>
    <t>mise(s) bas</t>
  </si>
  <si>
    <t>Taux de remplacement des femelles</t>
  </si>
  <si>
    <t>Taux de remplacement des mâles</t>
  </si>
  <si>
    <t>Prix retenu par catégorie de produits</t>
  </si>
  <si>
    <t>Superficie de l'entrerpise et répartition des terres en cultures</t>
  </si>
  <si>
    <t>Taux d'intérêt à court terme</t>
  </si>
  <si>
    <t>Sommaire des investissements, taux d'entretien, d'amortissement et d'assurance</t>
  </si>
  <si>
    <t>Coût de remplacement à neuf ($)*</t>
  </si>
  <si>
    <t>% du total</t>
  </si>
  <si>
    <t>Assurance                               ($/1 000 $)</t>
  </si>
  <si>
    <t>Bâtiments et fosse</t>
  </si>
  <si>
    <t>Nombre de petits par mise bas</t>
  </si>
  <si>
    <t>Femelle reproductrice de réforme</t>
  </si>
  <si>
    <t>ha</t>
  </si>
  <si>
    <t>Type de culture</t>
  </si>
  <si>
    <t>Équipements</t>
  </si>
  <si>
    <t>Équipement</t>
  </si>
  <si>
    <t>Machinerie</t>
  </si>
  <si>
    <t>Superficie</t>
  </si>
  <si>
    <t>Prix unitaire</t>
  </si>
  <si>
    <t>Coût de remplacement</t>
  </si>
  <si>
    <t>Total fonds de terre et services</t>
  </si>
  <si>
    <t xml:space="preserve">Type de bâtiment </t>
  </si>
  <si>
    <t>Total bâtiments</t>
  </si>
  <si>
    <t>Quantité</t>
  </si>
  <si>
    <t>Type de machinerie</t>
  </si>
  <si>
    <t>Total machinerie</t>
  </si>
  <si>
    <t>Type d'équipement</t>
  </si>
  <si>
    <t>Terre en culture</t>
  </si>
  <si>
    <t>Troupeau de base</t>
  </si>
  <si>
    <t>Type d'animal</t>
  </si>
  <si>
    <t>1 - Produits</t>
  </si>
  <si>
    <t>2 - Coûts variables</t>
  </si>
  <si>
    <t xml:space="preserve">c)   Mise en marché </t>
  </si>
  <si>
    <t xml:space="preserve">Machinerie </t>
  </si>
  <si>
    <t>Total équipement</t>
  </si>
  <si>
    <t>Main-d'œuvre de l'exploitant</t>
  </si>
  <si>
    <t>Intérêt sur le financement à long terme</t>
  </si>
  <si>
    <t>Intérêt sur le capital investi</t>
  </si>
  <si>
    <t>Publicité</t>
  </si>
  <si>
    <t>Assurances</t>
  </si>
  <si>
    <t>Responsabilité civile</t>
  </si>
  <si>
    <t>Entretien et réparation des bâtiments</t>
  </si>
  <si>
    <t>Entretien et réparation de l'équipement</t>
  </si>
  <si>
    <t>Entretien et réparation de la machinerie</t>
  </si>
  <si>
    <t>Permis et immatriculation</t>
  </si>
  <si>
    <t>Communication</t>
  </si>
  <si>
    <t>% couverture</t>
  </si>
  <si>
    <t>Qté totale</t>
  </si>
  <si>
    <t>Bâtiments</t>
  </si>
  <si>
    <t>Total mise en marché</t>
  </si>
  <si>
    <t>Total autres coûts</t>
  </si>
  <si>
    <t>Total des coûts variables</t>
  </si>
  <si>
    <t>Total de l'amortissement</t>
  </si>
  <si>
    <t>TOTAL DES COÛTS D'EXPLOITATION</t>
  </si>
  <si>
    <t>BÉNÉFICE NET D'EXPLOITATION</t>
  </si>
  <si>
    <t>-</t>
  </si>
  <si>
    <t>Total du troupeau</t>
  </si>
  <si>
    <t>AVERTISSEMENTS</t>
  </si>
  <si>
    <t xml:space="preserve">Dans ce budget, la TPS et la TVQ ne sont pas considérées puisqu'elles sont généralement remboursables. </t>
  </si>
  <si>
    <t>Les coûts de financement à long terme, la rémunération du travail de l'exploitant, ainsi que le PCSRA ne sont pas inclus dans le budget.</t>
  </si>
  <si>
    <t>kg</t>
  </si>
  <si>
    <t>têtes</t>
  </si>
  <si>
    <t>Prix unitaire ($)</t>
  </si>
  <si>
    <t>VII- DONNÉES FINANCIÈRES</t>
  </si>
  <si>
    <t>Taux
linéaire</t>
  </si>
  <si>
    <t>Total des coûts avant amortissement</t>
  </si>
  <si>
    <t>Critères techniques</t>
  </si>
  <si>
    <t>Nombre d'unités de production (UP)</t>
  </si>
  <si>
    <t>Insémination artificielle</t>
  </si>
  <si>
    <t>Taux de réussite de l'insémination</t>
  </si>
  <si>
    <t>Critères financiers</t>
  </si>
  <si>
    <t>Total des investissements</t>
  </si>
  <si>
    <t>Total ($)</t>
  </si>
  <si>
    <t>%</t>
  </si>
  <si>
    <t>Marge sur coûts variables</t>
  </si>
  <si>
    <t>Total des coûts d'exploitation</t>
  </si>
  <si>
    <t>Qté</t>
  </si>
  <si>
    <t>Total</t>
  </si>
  <si>
    <t>Total des produits</t>
  </si>
  <si>
    <t>Total approvisionnements</t>
  </si>
  <si>
    <t>Total opérations culturales</t>
  </si>
  <si>
    <t>Taxes foncières</t>
  </si>
  <si>
    <t>Frais professionnels</t>
  </si>
  <si>
    <t>% des produits</t>
  </si>
  <si>
    <t>$/UP</t>
  </si>
  <si>
    <t>Produits ($)</t>
  </si>
  <si>
    <t>Coûts variables ($)</t>
  </si>
  <si>
    <t>a)   Approvisionnements</t>
  </si>
  <si>
    <t>b)   Opérations culturales</t>
  </si>
  <si>
    <t>c)   Mise en marché</t>
  </si>
  <si>
    <t>d)   Autres coûts</t>
  </si>
  <si>
    <t>Total coûts variables</t>
  </si>
  <si>
    <t>MARGE sur coûts variables</t>
  </si>
  <si>
    <t>Coûts fixes</t>
  </si>
  <si>
    <t>Bénéfice net d'exploitation av. amort.</t>
  </si>
  <si>
    <t>Troupeau</t>
  </si>
  <si>
    <t>I - DESCRIPTION DE LA PRODUCTION</t>
  </si>
  <si>
    <t>II - CRITÈRES RETENUS</t>
  </si>
  <si>
    <t>III - BUDGET D'EXPLOITATION</t>
  </si>
  <si>
    <t>3 - Coûts fixes</t>
  </si>
  <si>
    <t>4 - Amortissement</t>
  </si>
  <si>
    <t>Investissements</t>
  </si>
  <si>
    <t>Femelles réformées</t>
  </si>
  <si>
    <t>Compensation ASRA</t>
  </si>
  <si>
    <t>Nombre de tête</t>
  </si>
  <si>
    <t>Nombre de têtes</t>
  </si>
  <si>
    <t>Qté par tête</t>
  </si>
  <si>
    <t>Insémination</t>
  </si>
  <si>
    <t>Aliments</t>
  </si>
  <si>
    <t>Quantité par tête</t>
  </si>
  <si>
    <t>Pourcentage de femelles achetées</t>
  </si>
  <si>
    <t>Pourcentage de mâles achetées</t>
  </si>
  <si>
    <t>Femelles reproductrices (têtes)</t>
  </si>
  <si>
    <t>Mâles reproducteurs (têtes)</t>
  </si>
  <si>
    <t>Petits nés vivants par année</t>
  </si>
  <si>
    <t>Taux de mortalité avant sevrage</t>
  </si>
  <si>
    <t>Moulée pour jeunes (kg)</t>
  </si>
  <si>
    <t>Moulée pour femelles (kg)</t>
  </si>
  <si>
    <t>Fourrages pour jeunes (kg)</t>
  </si>
  <si>
    <t>Fourrages pour femelles (kg)</t>
  </si>
  <si>
    <t>Médicaments, vaccins et vétérinaire</t>
  </si>
  <si>
    <t>Identification</t>
  </si>
  <si>
    <t>Litière</t>
  </si>
  <si>
    <t>Désinfectant</t>
  </si>
  <si>
    <t xml:space="preserve"> </t>
  </si>
  <si>
    <t>Vidange de la fosse</t>
  </si>
  <si>
    <t>Transport et épandage du lisier</t>
  </si>
  <si>
    <t>Pré-brassage de la fosse</t>
  </si>
  <si>
    <t>Carburant et lubrifiant</t>
  </si>
  <si>
    <t>Plan conjoint</t>
  </si>
  <si>
    <t>Transport hors ferme (têtes)</t>
  </si>
  <si>
    <t>Frais d'encan (têtes)</t>
  </si>
  <si>
    <t>Frais d'abattage (têtes)</t>
  </si>
  <si>
    <t xml:space="preserve">Commission de vente </t>
  </si>
  <si>
    <t>Contrôle de la production</t>
  </si>
  <si>
    <t>Assurance animaux</t>
  </si>
  <si>
    <t>Contribution à l'ASRA (cotisation)</t>
  </si>
  <si>
    <t>Intérêts sur le financement à court terme</t>
  </si>
  <si>
    <t>Imprévus</t>
  </si>
  <si>
    <t>Main-d'œuvre salariée (incluant les charges sociales) (h)</t>
  </si>
  <si>
    <t>Location de terrain (ha)</t>
  </si>
  <si>
    <t>Chauffage à l'huile ou autre combustible</t>
  </si>
  <si>
    <t>Services publics (électricité, aqueduc…)</t>
  </si>
  <si>
    <t>Automobile et/ou camion (part de la ferme) (km)</t>
  </si>
  <si>
    <t>Serres et structure d'entreposage de fumier et de lisier</t>
  </si>
  <si>
    <t xml:space="preserve">Bâtiments </t>
  </si>
  <si>
    <t>Structure d'entreposage de fumier et lisier</t>
  </si>
  <si>
    <t>Structure d'entreposage de fumier et de lisier</t>
  </si>
  <si>
    <t>Bâtiments d'entreposage et silo</t>
  </si>
  <si>
    <t>Bâtiments d'élevage et autres</t>
  </si>
  <si>
    <t>Bâtiments d'entreposage et silos</t>
  </si>
  <si>
    <t>Superficie ou quantité</t>
  </si>
  <si>
    <t xml:space="preserve">Nom du conseiller : </t>
  </si>
  <si>
    <t>Budget d'entreprise en production animale avec sols en culture</t>
  </si>
  <si>
    <t>Rendement des cultures</t>
  </si>
  <si>
    <t>t/ha</t>
  </si>
  <si>
    <t>Lait</t>
  </si>
  <si>
    <t>Autres</t>
  </si>
  <si>
    <t>$/hl</t>
  </si>
  <si>
    <t>$/unité</t>
  </si>
  <si>
    <t>Substitut du lait (kg)</t>
  </si>
  <si>
    <t xml:space="preserve">Semences </t>
  </si>
  <si>
    <t>Fertilisants/amendements</t>
  </si>
  <si>
    <t>Compost</t>
  </si>
  <si>
    <t>Fumier</t>
  </si>
  <si>
    <t>Pesticides</t>
  </si>
  <si>
    <t xml:space="preserve">Herbicides </t>
  </si>
  <si>
    <t>Insecticides</t>
  </si>
  <si>
    <t>Fongicides</t>
  </si>
  <si>
    <t>Ficelle ou corde</t>
  </si>
  <si>
    <t>Plastique, sac, toile</t>
  </si>
  <si>
    <t>Agent de conservation</t>
  </si>
  <si>
    <t>Travaux à forfait</t>
  </si>
  <si>
    <t>litres</t>
  </si>
  <si>
    <t>Assurance récolte</t>
  </si>
  <si>
    <t>Lait vendu par femelle par an</t>
  </si>
  <si>
    <t>Vente de jeunes animaux (têtes)</t>
  </si>
  <si>
    <t>Jeunes sevrés</t>
  </si>
  <si>
    <t>Jeunes femelles gardées pour remplacement</t>
  </si>
  <si>
    <t>Jeunes vendus</t>
  </si>
  <si>
    <t xml:space="preserve">Poids moyen des femelles </t>
  </si>
  <si>
    <t>Quota</t>
  </si>
  <si>
    <t>Total du quota</t>
  </si>
  <si>
    <t>Transport hors ferme (lait)</t>
  </si>
  <si>
    <r>
      <t xml:space="preserve">Pour vous aider à remplir ce gabarit, vous pouvez vous appuyer sur les divers budgets que l'on retrouve parmi les AGDEX 400 de la collection des </t>
    </r>
    <r>
      <rPr>
        <i/>
        <sz val="10"/>
        <rFont val="Arial"/>
        <family val="2"/>
      </rPr>
      <t xml:space="preserve">Références économiques, </t>
    </r>
    <r>
      <rPr>
        <sz val="10"/>
        <rFont val="Arial"/>
        <family val="2"/>
      </rPr>
      <t xml:space="preserve">donc ceux en production laitière. </t>
    </r>
  </si>
  <si>
    <t>Taux d'entretien</t>
  </si>
  <si>
    <t>Minéraux, sels et vitamines (kg)</t>
  </si>
  <si>
    <t>Pierre à chaux</t>
  </si>
  <si>
    <t>Engrais minéraux</t>
  </si>
  <si>
    <t>Enregistrement des animaux</t>
  </si>
  <si>
    <t xml:space="preserve">  Nom du client : </t>
  </si>
  <si>
    <t xml:space="preserve">  Adresse :</t>
  </si>
  <si>
    <t>Titre:</t>
  </si>
  <si>
    <r>
      <t>Entreprise</t>
    </r>
    <r>
      <rPr>
        <b/>
        <sz val="8"/>
        <rFont val="Arial"/>
        <family val="2"/>
      </rPr>
      <t xml:space="preserve"> : </t>
    </r>
  </si>
  <si>
    <t>Date:</t>
  </si>
  <si>
    <t>No de scénario :</t>
  </si>
  <si>
    <t>Largeur</t>
  </si>
  <si>
    <t>Longueur</t>
  </si>
  <si>
    <t>Vente d'animaux reproducteurs</t>
  </si>
  <si>
    <t>Unités de production</t>
  </si>
  <si>
    <t>Nombre de mises bas par année par femelle</t>
  </si>
  <si>
    <t>Fond de terre et services</t>
  </si>
  <si>
    <t>* Cette section se remplit automatiquement. Voir la section « Données financières » pour le détail des investissements.</t>
  </si>
  <si>
    <t>comprend les animaux de réforme en plus des jeunes vendus pour la venaison</t>
  </si>
  <si>
    <t>Entretien du fond de terre</t>
  </si>
  <si>
    <t>Fond de terre</t>
  </si>
  <si>
    <t>Fond de terre et services (ha)</t>
  </si>
  <si>
    <t>Agri-investissement et Agri-Québec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</si>
</sst>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Pour &quot;0.0&quot; ha&quot;"/>
    <numFmt numFmtId="173" formatCode="#,##0\ &quot;$&quot;"/>
    <numFmt numFmtId="174" formatCode="#,##0.00\ &quot;$&quot;"/>
    <numFmt numFmtId="175" formatCode="0.0%"/>
    <numFmt numFmtId="176" formatCode="&quot;(&quot;@&quot;)&quot;"/>
    <numFmt numFmtId="177" formatCode="0.0"/>
    <numFmt numFmtId="178" formatCode="_ * #,##0_)\ ;_ * \(#,##0\);_ * &quot;-&quot;??_)\ ;_ @_ "/>
    <numFmt numFmtId="179" formatCode="#,##0\ _$"/>
    <numFmt numFmtId="180" formatCode="#,##0.0"/>
    <numFmt numFmtId="181" formatCode="#,##0.00\ _$"/>
    <numFmt numFmtId="182" formatCode="#,##0_);\(#,##0\)"/>
    <numFmt numFmtId="183" formatCode="_ * #,##0_)\ &quot;$&quot;_ ;_ * \(#,##0\)\ &quot;$&quot;_ ;_ * &quot;-&quot;??_)\ &quot;$&quot;_ ;_ @_ "/>
    <numFmt numFmtId="184" formatCode="#,##0.00_);\(#,##0.00\)"/>
    <numFmt numFmtId="185" formatCode="0&quot; verrats pur sang x&quot;"/>
    <numFmt numFmtId="186" formatCode="\x\ 000.00&quot; $ / verrat&quot;"/>
    <numFmt numFmtId="187" formatCode="\x\ 000.00&quot; $ / truie&quot;"/>
    <numFmt numFmtId="188" formatCode="0&quot; verrats pur sang&quot;"/>
    <numFmt numFmtId="189" formatCode="0&quot; truies hybrides&quot;"/>
    <numFmt numFmtId="190" formatCode="00,000&quot; porcelets&quot;"/>
    <numFmt numFmtId="191" formatCode="&quot;pour &quot;000&quot; truies soit&quot;"/>
    <numFmt numFmtId="192" formatCode="00.00&quot; % =&quot;"/>
    <numFmt numFmtId="193" formatCode="000&quot; truies x&quot;"/>
    <numFmt numFmtId="194" formatCode="#,##0\ [$$-C0C]_-"/>
    <numFmt numFmtId="195" formatCode="0_)"/>
    <numFmt numFmtId="196" formatCode="#,##0&quot; m²&quot;"/>
    <numFmt numFmtId="197" formatCode="#,##0.00\ &quot;$&quot;&quot;/m²&quot;"/>
    <numFmt numFmtId="198" formatCode="#,##0.0&quot; m²&quot;"/>
    <numFmt numFmtId="199" formatCode="#,##0.0_);\(#,##0.0\)"/>
    <numFmt numFmtId="200" formatCode="0.00&quot; $/1 000 $&quot;"/>
    <numFmt numFmtId="201" formatCode="0&quot; mois&quot;"/>
    <numFmt numFmtId="202" formatCode="#,##0&quot; m³&quot;"/>
    <numFmt numFmtId="203" formatCode="#,##0.00\ &quot;$&quot;&quot;/m³&quot;"/>
    <numFmt numFmtId="204" formatCode="&quot;Chaux : 5 t/ha une fois aux &quot;0&quot; ans&quot;"/>
    <numFmt numFmtId="205" formatCode="0.00&quot; m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sz val="11"/>
      <name val="Arial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0"/>
      <color indexed="48"/>
      <name val="Arial"/>
      <family val="0"/>
    </font>
    <font>
      <sz val="10"/>
      <color indexed="10"/>
      <name val="Arial"/>
      <family val="0"/>
    </font>
    <font>
      <b/>
      <sz val="10"/>
      <color indexed="48"/>
      <name val="Arial"/>
      <family val="0"/>
    </font>
    <font>
      <u val="singleAccounting"/>
      <sz val="10"/>
      <name val="Arial"/>
      <family val="0"/>
    </font>
    <font>
      <sz val="10"/>
      <color indexed="9"/>
      <name val="Arial"/>
      <family val="0"/>
    </font>
    <font>
      <b/>
      <u val="single"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70">
    <xf numFmtId="0" fontId="0" fillId="0" borderId="0" xfId="0" applyAlignment="1">
      <alignment/>
    </xf>
    <xf numFmtId="204" fontId="6" fillId="0" borderId="0" xfId="0" applyNumberFormat="1" applyFont="1" applyFill="1" applyAlignment="1">
      <alignment/>
    </xf>
    <xf numFmtId="204" fontId="6" fillId="0" borderId="0" xfId="0" applyNumberFormat="1" applyFont="1" applyFill="1" applyAlignment="1">
      <alignment horizontal="left" indent="3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4" fontId="6" fillId="0" borderId="0" xfId="0" applyNumberFormat="1" applyFont="1" applyFill="1" applyBorder="1" applyAlignment="1">
      <alignment horizontal="right" indent="1"/>
    </xf>
    <xf numFmtId="4" fontId="0" fillId="0" borderId="0" xfId="0" applyNumberFormat="1" applyFont="1" applyFill="1" applyAlignment="1">
      <alignment horizontal="right" indent="1"/>
    </xf>
    <xf numFmtId="4" fontId="6" fillId="0" borderId="0" xfId="0" applyNumberFormat="1" applyFon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justify"/>
    </xf>
    <xf numFmtId="49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172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0" fontId="0" fillId="0" borderId="0" xfId="53" applyFont="1" applyAlignment="1">
      <alignment horizontal="left" indent="1"/>
      <protection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53" applyFont="1" applyAlignment="1">
      <alignment horizontal="left" indent="1"/>
      <protection/>
    </xf>
    <xf numFmtId="3" fontId="0" fillId="0" borderId="0" xfId="0" applyNumberFormat="1" applyFont="1" applyFill="1" applyAlignment="1">
      <alignment/>
    </xf>
    <xf numFmtId="1" fontId="0" fillId="0" borderId="0" xfId="54" applyNumberFormat="1" applyFont="1" applyFill="1" applyAlignment="1">
      <alignment horizontal="right" indent="1"/>
    </xf>
    <xf numFmtId="0" fontId="0" fillId="0" borderId="0" xfId="51" applyFont="1" applyFill="1" applyAlignment="1" applyProtection="1">
      <alignment horizontal="left" indent="2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 indent="1"/>
    </xf>
    <xf numFmtId="0" fontId="9" fillId="0" borderId="0" xfId="53" applyFont="1" applyAlignment="1">
      <alignment horizontal="left" indent="1"/>
      <protection/>
    </xf>
    <xf numFmtId="173" fontId="9" fillId="0" borderId="0" xfId="0" applyNumberFormat="1" applyFont="1" applyFill="1" applyAlignment="1">
      <alignment/>
    </xf>
    <xf numFmtId="174" fontId="9" fillId="0" borderId="0" xfId="54" applyNumberFormat="1" applyFont="1" applyFill="1" applyAlignment="1">
      <alignment/>
    </xf>
    <xf numFmtId="1" fontId="9" fillId="0" borderId="0" xfId="54" applyNumberFormat="1" applyFont="1" applyFill="1" applyAlignment="1">
      <alignment horizontal="right" indent="1"/>
    </xf>
    <xf numFmtId="0" fontId="9" fillId="0" borderId="0" xfId="0" applyFont="1" applyFill="1" applyAlignment="1">
      <alignment horizontal="left" indent="3"/>
    </xf>
    <xf numFmtId="3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 indent="1"/>
    </xf>
    <xf numFmtId="3" fontId="0" fillId="0" borderId="0" xfId="0" applyNumberFormat="1" applyFont="1" applyFill="1" applyAlignment="1">
      <alignment/>
    </xf>
    <xf numFmtId="10" fontId="9" fillId="0" borderId="0" xfId="54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0" fillId="0" borderId="0" xfId="50" applyFont="1" applyFill="1">
      <alignment/>
      <protection/>
    </xf>
    <xf numFmtId="0" fontId="0" fillId="0" borderId="0" xfId="50" applyFont="1" applyFill="1" applyBorder="1" applyAlignment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indent="3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indent="2"/>
    </xf>
    <xf numFmtId="0" fontId="0" fillId="0" borderId="0" xfId="50" applyFont="1" applyFill="1" applyBorder="1" applyAlignment="1">
      <alignment/>
      <protection/>
    </xf>
    <xf numFmtId="0" fontId="0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0" fillId="0" borderId="0" xfId="50" applyFont="1" applyFill="1" applyBorder="1" applyAlignment="1">
      <alignment/>
      <protection/>
    </xf>
    <xf numFmtId="0" fontId="0" fillId="0" borderId="0" xfId="0" applyFont="1" applyFill="1" applyAlignment="1">
      <alignment horizontal="left" indent="8"/>
    </xf>
    <xf numFmtId="1" fontId="0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indent="4"/>
    </xf>
    <xf numFmtId="175" fontId="0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 horizontal="center"/>
    </xf>
    <xf numFmtId="192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1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indent="3"/>
    </xf>
    <xf numFmtId="176" fontId="0" fillId="0" borderId="0" xfId="0" applyNumberFormat="1" applyFont="1" applyFill="1" applyAlignment="1">
      <alignment/>
    </xf>
    <xf numFmtId="0" fontId="0" fillId="0" borderId="0" xfId="50" applyFont="1" applyFill="1" applyAlignment="1">
      <alignment horizontal="left" indent="3"/>
      <protection/>
    </xf>
    <xf numFmtId="0" fontId="11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3"/>
    </xf>
    <xf numFmtId="0" fontId="7" fillId="0" borderId="0" xfId="0" applyFont="1" applyFill="1" applyAlignment="1">
      <alignment vertical="center"/>
    </xf>
    <xf numFmtId="10" fontId="1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indent="4"/>
    </xf>
    <xf numFmtId="194" fontId="0" fillId="0" borderId="0" xfId="0" applyNumberFormat="1" applyFont="1" applyFill="1" applyAlignment="1">
      <alignment horizontal="right"/>
    </xf>
    <xf numFmtId="10" fontId="6" fillId="0" borderId="0" xfId="54" applyNumberFormat="1" applyFont="1" applyFill="1" applyAlignment="1">
      <alignment horizontal="right" indent="1"/>
    </xf>
    <xf numFmtId="10" fontId="6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justify" vertical="top" wrapText="1"/>
    </xf>
    <xf numFmtId="1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 indent="5"/>
    </xf>
    <xf numFmtId="194" fontId="0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 indent="3"/>
    </xf>
    <xf numFmtId="10" fontId="6" fillId="0" borderId="0" xfId="0" applyNumberFormat="1" applyFont="1" applyFill="1" applyAlignment="1">
      <alignment horizontal="right" indent="3"/>
    </xf>
    <xf numFmtId="3" fontId="0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50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right" vertical="center" inden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center" vertical="top" wrapText="1"/>
      <protection/>
    </xf>
    <xf numFmtId="176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inden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Alignment="1">
      <alignment horizontal="right" indent="1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left" indent="1"/>
    </xf>
    <xf numFmtId="3" fontId="0" fillId="0" borderId="0" xfId="45" applyNumberFormat="1" applyFont="1" applyFill="1" applyAlignment="1">
      <alignment horizontal="right" indent="1"/>
    </xf>
    <xf numFmtId="182" fontId="0" fillId="0" borderId="0" xfId="45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43" fontId="0" fillId="0" borderId="0" xfId="45" applyFont="1" applyFill="1" applyAlignment="1">
      <alignment horizontal="center"/>
    </xf>
    <xf numFmtId="43" fontId="6" fillId="0" borderId="0" xfId="0" applyNumberFormat="1" applyFont="1" applyFill="1" applyAlignment="1">
      <alignment horizontal="center"/>
    </xf>
    <xf numFmtId="181" fontId="6" fillId="0" borderId="0" xfId="0" applyNumberFormat="1" applyFont="1" applyFill="1" applyAlignment="1">
      <alignment horizontal="right"/>
    </xf>
    <xf numFmtId="3" fontId="0" fillId="0" borderId="0" xfId="45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5" fontId="7" fillId="0" borderId="0" xfId="47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5" fontId="3" fillId="0" borderId="0" xfId="47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right" vertical="center" inden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top" wrapText="1"/>
      <protection/>
    </xf>
    <xf numFmtId="176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2"/>
    </xf>
    <xf numFmtId="176" fontId="0" fillId="0" borderId="0" xfId="50" applyNumberFormat="1" applyFont="1" applyFill="1">
      <alignment/>
      <protection/>
    </xf>
    <xf numFmtId="0" fontId="0" fillId="0" borderId="0" xfId="50" applyFont="1" applyFill="1" applyAlignment="1">
      <alignment horizontal="left" indent="1"/>
      <protection/>
    </xf>
    <xf numFmtId="0" fontId="0" fillId="0" borderId="0" xfId="0" applyFont="1" applyFill="1" applyAlignment="1">
      <alignment horizontal="left"/>
    </xf>
    <xf numFmtId="0" fontId="0" fillId="0" borderId="0" xfId="50" applyFont="1" applyFill="1" applyAlignment="1">
      <alignment horizontal="left"/>
      <protection/>
    </xf>
    <xf numFmtId="180" fontId="6" fillId="0" borderId="0" xfId="50" applyNumberFormat="1" applyFont="1" applyFill="1" applyAlignment="1">
      <alignment horizontal="right" indent="1"/>
      <protection/>
    </xf>
    <xf numFmtId="4" fontId="0" fillId="0" borderId="0" xfId="50" applyNumberFormat="1" applyFont="1" applyFill="1">
      <alignment/>
      <protection/>
    </xf>
    <xf numFmtId="3" fontId="0" fillId="0" borderId="0" xfId="50" applyNumberFormat="1" applyFont="1" applyFill="1" applyBorder="1">
      <alignment/>
      <protection/>
    </xf>
    <xf numFmtId="0" fontId="0" fillId="0" borderId="0" xfId="50" applyFont="1" applyFill="1">
      <alignment/>
      <protection/>
    </xf>
    <xf numFmtId="4" fontId="6" fillId="0" borderId="0" xfId="50" applyNumberFormat="1" applyFont="1" applyFill="1" applyAlignment="1">
      <alignment horizontal="right" indent="1"/>
      <protection/>
    </xf>
    <xf numFmtId="3" fontId="0" fillId="0" borderId="0" xfId="50" applyNumberFormat="1" applyFont="1" applyFill="1" applyAlignment="1">
      <alignment horizontal="right" indent="1"/>
      <protection/>
    </xf>
    <xf numFmtId="0" fontId="6" fillId="0" borderId="0" xfId="50" applyFont="1" applyFill="1" applyAlignment="1">
      <alignment horizontal="left"/>
      <protection/>
    </xf>
    <xf numFmtId="0" fontId="0" fillId="0" borderId="0" xfId="50" applyFont="1" applyFill="1" applyAlignment="1">
      <alignment horizontal="left" indent="2"/>
      <protection/>
    </xf>
    <xf numFmtId="179" fontId="6" fillId="0" borderId="0" xfId="50" applyNumberFormat="1" applyFont="1" applyFill="1" applyAlignment="1">
      <alignment horizontal="left"/>
      <protection/>
    </xf>
    <xf numFmtId="179" fontId="6" fillId="0" borderId="0" xfId="50" applyNumberFormat="1" applyFont="1" applyFill="1">
      <alignment/>
      <protection/>
    </xf>
    <xf numFmtId="0" fontId="9" fillId="0" borderId="0" xfId="0" applyFont="1" applyFill="1" applyAlignment="1">
      <alignment horizontal="right"/>
    </xf>
    <xf numFmtId="3" fontId="0" fillId="0" borderId="0" xfId="45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5" fontId="9" fillId="0" borderId="0" xfId="47" applyNumberFormat="1" applyFont="1" applyFill="1" applyAlignment="1">
      <alignment horizontal="right"/>
    </xf>
    <xf numFmtId="0" fontId="0" fillId="0" borderId="0" xfId="50" applyFont="1" applyFill="1" applyBorder="1" applyAlignment="1">
      <alignment/>
      <protection/>
    </xf>
    <xf numFmtId="176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50" applyFont="1" applyFill="1" applyBorder="1" applyAlignment="1">
      <alignment horizontal="right" vertical="center" inden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center" vertical="top" wrapText="1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4" fontId="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left" indent="1"/>
    </xf>
    <xf numFmtId="9" fontId="0" fillId="0" borderId="0" xfId="54" applyNumberFormat="1" applyFont="1" applyFill="1" applyAlignment="1">
      <alignment horizontal="left"/>
    </xf>
    <xf numFmtId="0" fontId="0" fillId="0" borderId="0" xfId="50" applyFont="1" applyFill="1" applyBorder="1">
      <alignment/>
      <protection/>
    </xf>
    <xf numFmtId="10" fontId="0" fillId="0" borderId="0" xfId="50" applyNumberFormat="1" applyFont="1" applyFill="1" applyAlignment="1">
      <alignment horizontal="right"/>
      <protection/>
    </xf>
    <xf numFmtId="179" fontId="0" fillId="0" borderId="0" xfId="50" applyNumberFormat="1" applyFont="1" applyFill="1" applyBorder="1" applyAlignment="1">
      <alignment horizontal="right" vertical="center"/>
      <protection/>
    </xf>
    <xf numFmtId="3" fontId="6" fillId="0" borderId="0" xfId="50" applyNumberFormat="1" applyFont="1" applyFill="1" applyAlignment="1">
      <alignment horizontal="right" indent="1"/>
      <protection/>
    </xf>
    <xf numFmtId="0" fontId="0" fillId="0" borderId="0" xfId="0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2"/>
    </xf>
    <xf numFmtId="43" fontId="6" fillId="0" borderId="0" xfId="45" applyFont="1" applyFill="1" applyAlignment="1">
      <alignment horizontal="center"/>
    </xf>
    <xf numFmtId="0" fontId="0" fillId="0" borderId="0" xfId="0" applyFont="1" applyFill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0" fillId="0" borderId="0" xfId="45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 indent="1"/>
    </xf>
    <xf numFmtId="200" fontId="0" fillId="0" borderId="0" xfId="50" applyNumberFormat="1" applyFont="1" applyFill="1" applyAlignment="1">
      <alignment horizontal="right"/>
      <protection/>
    </xf>
    <xf numFmtId="1" fontId="0" fillId="0" borderId="0" xfId="50" applyNumberFormat="1" applyFont="1" applyFill="1" applyBorder="1" applyAlignment="1">
      <alignment horizontal="right" vertical="center" indent="1"/>
      <protection/>
    </xf>
    <xf numFmtId="1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5" fontId="0" fillId="0" borderId="0" xfId="47" applyNumberFormat="1" applyFont="1" applyFill="1" applyAlignment="1">
      <alignment horizontal="right"/>
    </xf>
    <xf numFmtId="42" fontId="0" fillId="0" borderId="0" xfId="47" applyNumberFormat="1" applyFont="1" applyFill="1" applyAlignment="1">
      <alignment horizontal="right"/>
    </xf>
    <xf numFmtId="6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right" vertical="center" inden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top" wrapText="1"/>
      <protection/>
    </xf>
    <xf numFmtId="176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50" applyFont="1" applyFill="1">
      <alignment/>
      <protection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indent="2"/>
    </xf>
    <xf numFmtId="175" fontId="6" fillId="0" borderId="0" xfId="0" applyNumberFormat="1" applyFont="1" applyFill="1" applyAlignment="1">
      <alignment horizontal="center"/>
    </xf>
    <xf numFmtId="3" fontId="6" fillId="0" borderId="0" xfId="45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50" applyFont="1" applyFill="1">
      <alignment/>
      <protection/>
    </xf>
    <xf numFmtId="0" fontId="0" fillId="0" borderId="0" xfId="50" applyFont="1" applyFill="1" applyAlignment="1">
      <alignment horizontal="left" indent="1"/>
      <protection/>
    </xf>
    <xf numFmtId="194" fontId="0" fillId="0" borderId="0" xfId="50" applyNumberFormat="1" applyFont="1" applyFill="1" applyBorder="1" applyAlignment="1">
      <alignment horizontal="right" vertical="center" indent="1"/>
      <protection/>
    </xf>
    <xf numFmtId="3" fontId="0" fillId="0" borderId="0" xfId="50" applyNumberFormat="1" applyFont="1" applyFill="1" applyBorder="1" applyAlignment="1">
      <alignment horizontal="right" vertical="center" indent="1"/>
      <protection/>
    </xf>
    <xf numFmtId="0" fontId="14" fillId="0" borderId="0" xfId="50" applyFont="1" applyFill="1" applyBorder="1" applyAlignment="1">
      <alignment/>
      <protection/>
    </xf>
    <xf numFmtId="0" fontId="0" fillId="0" borderId="0" xfId="50" applyFont="1" applyFill="1" applyBorder="1" applyAlignment="1">
      <alignment/>
      <protection/>
    </xf>
    <xf numFmtId="0" fontId="0" fillId="0" borderId="0" xfId="50" applyFont="1" applyFill="1">
      <alignment/>
      <protection/>
    </xf>
    <xf numFmtId="0" fontId="0" fillId="0" borderId="0" xfId="50" applyFont="1" applyFill="1" applyAlignment="1">
      <alignment horizontal="left" indent="1"/>
      <protection/>
    </xf>
    <xf numFmtId="0" fontId="0" fillId="0" borderId="0" xfId="50" applyFont="1" applyFill="1" applyAlignment="1">
      <alignment horizontal="left" indent="2"/>
      <protection/>
    </xf>
    <xf numFmtId="3" fontId="0" fillId="0" borderId="0" xfId="50" applyNumberFormat="1" applyFont="1" applyFill="1" applyAlignment="1">
      <alignment horizontal="right" indent="1"/>
      <protection/>
    </xf>
    <xf numFmtId="10" fontId="0" fillId="0" borderId="0" xfId="50" applyNumberFormat="1" applyFont="1" applyFill="1" applyAlignment="1">
      <alignment/>
      <protection/>
    </xf>
    <xf numFmtId="3" fontId="0" fillId="0" borderId="0" xfId="50" applyNumberFormat="1" applyFont="1" applyFill="1" applyBorder="1" applyAlignment="1">
      <alignment horizontal="right" vertical="center" indent="1"/>
      <protection/>
    </xf>
    <xf numFmtId="43" fontId="0" fillId="0" borderId="0" xfId="45" applyFont="1" applyFill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45" applyNumberFormat="1" applyFont="1" applyFill="1" applyAlignment="1">
      <alignment horizontal="center"/>
    </xf>
    <xf numFmtId="5" fontId="0" fillId="0" borderId="0" xfId="47" applyNumberFormat="1" applyFont="1" applyFill="1" applyAlignment="1">
      <alignment horizontal="right"/>
    </xf>
    <xf numFmtId="0" fontId="0" fillId="0" borderId="0" xfId="50" applyFont="1" applyFill="1" applyBorder="1" applyAlignment="1">
      <alignment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50" applyFont="1" applyFill="1" applyBorder="1" applyAlignment="1">
      <alignment horizontal="right" vertical="center" inden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center" vertical="top" wrapText="1"/>
      <protection/>
    </xf>
    <xf numFmtId="0" fontId="0" fillId="0" borderId="11" xfId="50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indent="1"/>
    </xf>
    <xf numFmtId="3" fontId="0" fillId="0" borderId="0" xfId="45" applyNumberFormat="1" applyFont="1" applyFill="1" applyAlignment="1">
      <alignment horizontal="right" indent="1"/>
    </xf>
    <xf numFmtId="10" fontId="0" fillId="0" borderId="0" xfId="45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right"/>
    </xf>
    <xf numFmtId="5" fontId="0" fillId="0" borderId="0" xfId="47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5" fontId="15" fillId="0" borderId="0" xfId="47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6" fillId="0" borderId="0" xfId="51" applyFont="1" applyFill="1">
      <alignment/>
      <protection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0" fontId="0" fillId="0" borderId="0" xfId="50" applyFont="1" applyFill="1" applyBorder="1" applyAlignment="1">
      <alignment/>
      <protection/>
    </xf>
    <xf numFmtId="0" fontId="7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center"/>
    </xf>
    <xf numFmtId="0" fontId="0" fillId="0" borderId="0" xfId="51" applyFont="1" applyFill="1">
      <alignment/>
      <protection/>
    </xf>
    <xf numFmtId="182" fontId="16" fillId="0" borderId="0" xfId="51" applyNumberFormat="1" applyFont="1" applyFill="1" applyProtection="1">
      <alignment/>
      <protection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94" fontId="14" fillId="0" borderId="0" xfId="0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95" fontId="16" fillId="0" borderId="0" xfId="51" applyNumberFormat="1" applyFont="1" applyFill="1" applyProtection="1">
      <alignment/>
      <protection/>
    </xf>
    <xf numFmtId="0" fontId="16" fillId="0" borderId="0" xfId="51" applyFont="1" applyFill="1" applyAlignment="1" applyProtection="1">
      <alignment horizontal="right"/>
      <protection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wrapText="1"/>
    </xf>
    <xf numFmtId="196" fontId="6" fillId="0" borderId="0" xfId="51" applyNumberFormat="1" applyFont="1" applyFill="1" applyAlignment="1" applyProtection="1">
      <alignment horizontal="center"/>
      <protection locked="0"/>
    </xf>
    <xf numFmtId="197" fontId="6" fillId="0" borderId="0" xfId="51" applyNumberFormat="1" applyFont="1" applyFill="1" applyAlignment="1" applyProtection="1">
      <alignment horizontal="center"/>
      <protection locked="0"/>
    </xf>
    <xf numFmtId="0" fontId="16" fillId="0" borderId="0" xfId="51" applyFont="1" applyFill="1" applyAlignment="1" applyProtection="1" quotePrefix="1">
      <alignment/>
      <protection/>
    </xf>
    <xf numFmtId="0" fontId="16" fillId="0" borderId="0" xfId="51" applyFont="1" applyFill="1" applyProtection="1">
      <alignment/>
      <protection/>
    </xf>
    <xf numFmtId="0" fontId="16" fillId="0" borderId="0" xfId="51" applyFont="1" applyFill="1" applyAlignment="1" applyProtection="1">
      <alignment/>
      <protection/>
    </xf>
    <xf numFmtId="0" fontId="16" fillId="0" borderId="0" xfId="51" applyFont="1" applyFill="1" applyProtection="1">
      <alignment/>
      <protection locked="0"/>
    </xf>
    <xf numFmtId="0" fontId="16" fillId="0" borderId="0" xfId="51" applyFont="1" applyFill="1" applyAlignment="1" applyProtection="1">
      <alignment horizontal="left" indent="3"/>
      <protection/>
    </xf>
    <xf numFmtId="198" fontId="6" fillId="0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199" fontId="16" fillId="0" borderId="0" xfId="51" applyNumberFormat="1" applyFont="1" applyFill="1" applyAlignment="1" applyProtection="1">
      <alignment horizontal="center"/>
      <protection/>
    </xf>
    <xf numFmtId="0" fontId="16" fillId="0" borderId="0" xfId="51" applyFont="1" applyFill="1" applyAlignment="1">
      <alignment horizontal="center"/>
      <protection/>
    </xf>
    <xf numFmtId="0" fontId="16" fillId="0" borderId="0" xfId="51" applyFont="1" applyFill="1" applyAlignment="1" applyProtection="1">
      <alignment horizontal="center"/>
      <protection/>
    </xf>
    <xf numFmtId="0" fontId="6" fillId="0" borderId="0" xfId="51" applyFont="1" applyFill="1" applyAlignment="1" applyProtection="1">
      <alignment horizontal="center"/>
      <protection locked="0"/>
    </xf>
    <xf numFmtId="3" fontId="6" fillId="0" borderId="0" xfId="51" applyNumberFormat="1" applyFont="1" applyFill="1" applyAlignment="1" applyProtection="1">
      <alignment horizontal="right"/>
      <protection locked="0"/>
    </xf>
    <xf numFmtId="0" fontId="0" fillId="0" borderId="0" xfId="51" applyFont="1">
      <alignment/>
      <protection/>
    </xf>
    <xf numFmtId="184" fontId="16" fillId="0" borderId="0" xfId="51" applyNumberFormat="1" applyFont="1" applyFill="1" applyProtection="1">
      <alignment/>
      <protection locked="0"/>
    </xf>
    <xf numFmtId="182" fontId="17" fillId="0" borderId="0" xfId="51" applyNumberFormat="1" applyFont="1" applyFill="1" applyProtection="1">
      <alignment/>
      <protection/>
    </xf>
    <xf numFmtId="0" fontId="0" fillId="0" borderId="0" xfId="51" applyFont="1" applyFill="1">
      <alignment/>
      <protection/>
    </xf>
    <xf numFmtId="49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 horizontal="left"/>
    </xf>
    <xf numFmtId="10" fontId="0" fillId="0" borderId="0" xfId="0" applyNumberFormat="1" applyFont="1" applyFill="1" applyAlignment="1">
      <alignment/>
    </xf>
    <xf numFmtId="183" fontId="7" fillId="0" borderId="0" xfId="47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0" fontId="7" fillId="0" borderId="0" xfId="51" applyFont="1" applyFill="1">
      <alignment/>
      <protection/>
    </xf>
    <xf numFmtId="0" fontId="18" fillId="0" borderId="0" xfId="51" applyFont="1" applyFill="1" applyAlignment="1" applyProtection="1">
      <alignment horizontal="right"/>
      <protection/>
    </xf>
    <xf numFmtId="49" fontId="19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17" fontId="2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Alignment="1">
      <alignment horizontal="right" indent="1"/>
    </xf>
    <xf numFmtId="0" fontId="0" fillId="0" borderId="0" xfId="50" applyFont="1">
      <alignment/>
      <protection/>
    </xf>
    <xf numFmtId="49" fontId="0" fillId="0" borderId="0" xfId="50" applyNumberFormat="1" applyFont="1" applyFill="1" applyAlignment="1">
      <alignment horizontal="center"/>
      <protection/>
    </xf>
    <xf numFmtId="3" fontId="6" fillId="33" borderId="0" xfId="0" applyNumberFormat="1" applyFont="1" applyFill="1" applyAlignment="1">
      <alignment/>
    </xf>
    <xf numFmtId="0" fontId="0" fillId="0" borderId="0" xfId="0" applyFont="1" applyFill="1" applyAlignment="1">
      <alignment horizontal="left" indent="2"/>
    </xf>
    <xf numFmtId="17" fontId="21" fillId="0" borderId="0" xfId="0" applyNumberFormat="1" applyFont="1" applyFill="1" applyAlignment="1">
      <alignment/>
    </xf>
    <xf numFmtId="0" fontId="22" fillId="0" borderId="0" xfId="50" applyFont="1">
      <alignment/>
      <protection/>
    </xf>
    <xf numFmtId="0" fontId="22" fillId="0" borderId="10" xfId="50" applyFont="1" applyBorder="1">
      <alignment/>
      <protection/>
    </xf>
    <xf numFmtId="0" fontId="20" fillId="0" borderId="10" xfId="50" applyFont="1" applyBorder="1" applyAlignment="1">
      <alignment/>
      <protection/>
    </xf>
    <xf numFmtId="0" fontId="20" fillId="0" borderId="0" xfId="50" applyFont="1" applyAlignment="1">
      <alignment/>
      <protection/>
    </xf>
    <xf numFmtId="0" fontId="20" fillId="0" borderId="0" xfId="50" applyFont="1" applyAlignment="1">
      <alignment horizontal="right"/>
      <protection/>
    </xf>
    <xf numFmtId="17" fontId="20" fillId="0" borderId="10" xfId="0" applyNumberFormat="1" applyFont="1" applyFill="1" applyBorder="1" applyAlignment="1">
      <alignment horizontal="right"/>
    </xf>
    <xf numFmtId="0" fontId="20" fillId="0" borderId="0" xfId="50" applyFont="1" applyBorder="1" applyAlignment="1">
      <alignment horizontal="right"/>
      <protection/>
    </xf>
    <xf numFmtId="0" fontId="22" fillId="0" borderId="0" xfId="50" applyFont="1" applyFill="1">
      <alignment/>
      <protection/>
    </xf>
    <xf numFmtId="0" fontId="22" fillId="0" borderId="10" xfId="50" applyFont="1" applyFill="1" applyBorder="1">
      <alignment/>
      <protection/>
    </xf>
    <xf numFmtId="0" fontId="20" fillId="0" borderId="0" xfId="50" applyFont="1" applyFill="1" applyAlignment="1">
      <alignment horizontal="right"/>
      <protection/>
    </xf>
    <xf numFmtId="0" fontId="21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21" fillId="0" borderId="10" xfId="50" applyFont="1" applyBorder="1" applyAlignment="1">
      <alignment vertical="center"/>
      <protection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177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80" fontId="6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10" fontId="0" fillId="0" borderId="0" xfId="54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1"/>
    </xf>
    <xf numFmtId="10" fontId="6" fillId="33" borderId="0" xfId="54" applyNumberFormat="1" applyFont="1" applyFill="1" applyAlignment="1">
      <alignment horizontal="right" indent="1"/>
    </xf>
    <xf numFmtId="2" fontId="6" fillId="33" borderId="0" xfId="0" applyNumberFormat="1" applyFont="1" applyFill="1" applyAlignment="1">
      <alignment horizontal="right" indent="1"/>
    </xf>
    <xf numFmtId="3" fontId="6" fillId="33" borderId="0" xfId="0" applyNumberFormat="1" applyFont="1" applyFill="1" applyAlignment="1">
      <alignment horizontal="right" indent="1"/>
    </xf>
    <xf numFmtId="4" fontId="6" fillId="33" borderId="0" xfId="0" applyNumberFormat="1" applyFont="1" applyFill="1" applyBorder="1" applyAlignment="1">
      <alignment horizontal="right" vertical="center" indent="1"/>
    </xf>
    <xf numFmtId="3" fontId="6" fillId="33" borderId="0" xfId="45" applyNumberFormat="1" applyFont="1" applyFill="1" applyAlignment="1">
      <alignment horizontal="right" indent="1"/>
    </xf>
    <xf numFmtId="0" fontId="7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16" fillId="0" borderId="0" xfId="51" applyFont="1" applyFill="1" applyAlignment="1" applyProtection="1">
      <alignment horizontal="left" indent="2"/>
      <protection/>
    </xf>
    <xf numFmtId="205" fontId="6" fillId="33" borderId="0" xfId="51" applyNumberFormat="1" applyFont="1" applyFill="1" applyAlignment="1">
      <alignment horizontal="center"/>
      <protection/>
    </xf>
    <xf numFmtId="0" fontId="9" fillId="0" borderId="0" xfId="0" applyFont="1" applyFill="1" applyAlignment="1">
      <alignment horizontal="center" wrapText="1"/>
    </xf>
    <xf numFmtId="196" fontId="0" fillId="0" borderId="0" xfId="51" applyNumberFormat="1" applyFont="1" applyFill="1" applyAlignment="1" applyProtection="1">
      <alignment horizontal="center"/>
      <protection locked="0"/>
    </xf>
    <xf numFmtId="197" fontId="6" fillId="33" borderId="0" xfId="51" applyNumberFormat="1" applyFont="1" applyFill="1" applyAlignment="1" applyProtection="1">
      <alignment horizontal="center"/>
      <protection locked="0"/>
    </xf>
    <xf numFmtId="174" fontId="6" fillId="33" borderId="0" xfId="51" applyNumberFormat="1" applyFont="1" applyFill="1" applyAlignment="1" applyProtection="1">
      <alignment horizontal="center"/>
      <protection locked="0"/>
    </xf>
    <xf numFmtId="0" fontId="6" fillId="33" borderId="0" xfId="51" applyNumberFormat="1" applyFont="1" applyFill="1" applyAlignment="1" applyProtection="1">
      <alignment horizontal="center"/>
      <protection locked="0"/>
    </xf>
    <xf numFmtId="202" fontId="6" fillId="33" borderId="0" xfId="51" applyNumberFormat="1" applyFont="1" applyFill="1" applyAlignment="1" applyProtection="1">
      <alignment horizontal="center"/>
      <protection locked="0"/>
    </xf>
    <xf numFmtId="203" fontId="6" fillId="33" borderId="0" xfId="51" applyNumberFormat="1" applyFont="1" applyFill="1" applyAlignment="1" applyProtection="1">
      <alignment horizontal="center"/>
      <protection locked="0"/>
    </xf>
    <xf numFmtId="194" fontId="6" fillId="33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 horizontal="right" vertical="center" indent="1"/>
    </xf>
    <xf numFmtId="4" fontId="6" fillId="33" borderId="0" xfId="0" applyNumberFormat="1" applyFont="1" applyFill="1" applyBorder="1" applyAlignment="1">
      <alignment horizontal="right" indent="1"/>
    </xf>
    <xf numFmtId="4" fontId="6" fillId="33" borderId="0" xfId="50" applyNumberFormat="1" applyFont="1" applyFill="1" applyAlignment="1">
      <alignment horizontal="right" indent="1"/>
      <protection/>
    </xf>
    <xf numFmtId="4" fontId="6" fillId="33" borderId="0" xfId="0" applyNumberFormat="1" applyFont="1" applyFill="1" applyAlignment="1">
      <alignment horizontal="right" indent="1"/>
    </xf>
    <xf numFmtId="3" fontId="6" fillId="33" borderId="0" xfId="0" applyNumberFormat="1" applyFont="1" applyFill="1" applyBorder="1" applyAlignment="1">
      <alignment horizontal="right" vertical="center" wrapText="1" indent="1"/>
    </xf>
    <xf numFmtId="4" fontId="6" fillId="33" borderId="0" xfId="0" applyNumberFormat="1" applyFont="1" applyFill="1" applyBorder="1" applyAlignment="1">
      <alignment horizontal="right" vertical="center" wrapText="1" indent="1"/>
    </xf>
    <xf numFmtId="3" fontId="6" fillId="33" borderId="0" xfId="50" applyNumberFormat="1" applyFont="1" applyFill="1" applyAlignment="1">
      <alignment horizontal="right" indent="1"/>
      <protection/>
    </xf>
    <xf numFmtId="1" fontId="6" fillId="33" borderId="0" xfId="0" applyNumberFormat="1" applyFont="1" applyFill="1" applyAlignment="1">
      <alignment horizontal="right" indent="1"/>
    </xf>
    <xf numFmtId="10" fontId="6" fillId="33" borderId="0" xfId="0" applyNumberFormat="1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 indent="1"/>
    </xf>
    <xf numFmtId="2" fontId="6" fillId="33" borderId="0" xfId="0" applyNumberFormat="1" applyFont="1" applyFill="1" applyBorder="1" applyAlignment="1">
      <alignment horizontal="right" vertical="center" indent="1"/>
    </xf>
    <xf numFmtId="9" fontId="6" fillId="33" borderId="0" xfId="0" applyNumberFormat="1" applyFont="1" applyFill="1" applyBorder="1" applyAlignment="1">
      <alignment horizontal="right" vertical="center" indent="1"/>
    </xf>
    <xf numFmtId="201" fontId="6" fillId="33" borderId="0" xfId="0" applyNumberFormat="1" applyFont="1" applyFill="1" applyBorder="1" applyAlignment="1">
      <alignment horizontal="right" vertical="center" wrapText="1"/>
    </xf>
    <xf numFmtId="3" fontId="6" fillId="33" borderId="0" xfId="50" applyNumberFormat="1" applyFont="1" applyFill="1" applyBorder="1" applyAlignment="1">
      <alignment horizontal="right" vertical="center" indent="1"/>
      <protection/>
    </xf>
    <xf numFmtId="9" fontId="6" fillId="33" borderId="0" xfId="50" applyNumberFormat="1" applyFont="1" applyFill="1" applyAlignment="1">
      <alignment horizontal="right" indent="1"/>
      <protection/>
    </xf>
    <xf numFmtId="0" fontId="6" fillId="33" borderId="0" xfId="51" applyFont="1" applyFill="1" applyAlignment="1" applyProtection="1">
      <alignment horizontal="center"/>
      <protection locked="0"/>
    </xf>
    <xf numFmtId="3" fontId="6" fillId="33" borderId="0" xfId="51" applyNumberFormat="1" applyFont="1" applyFill="1" applyAlignment="1" applyProtection="1">
      <alignment horizontal="right"/>
      <protection locked="0"/>
    </xf>
    <xf numFmtId="0" fontId="6" fillId="33" borderId="0" xfId="51" applyFont="1" applyFill="1" applyAlignment="1">
      <alignment horizontal="center"/>
      <protection/>
    </xf>
    <xf numFmtId="0" fontId="6" fillId="0" borderId="0" xfId="51" applyFont="1" applyFill="1" applyAlignment="1" applyProtection="1">
      <alignment horizontal="left" indent="3"/>
      <protection/>
    </xf>
    <xf numFmtId="0" fontId="6" fillId="0" borderId="0" xfId="51" applyFont="1" applyFill="1" applyAlignment="1" applyProtection="1">
      <alignment horizontal="left" indent="2"/>
      <protection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indent="3"/>
    </xf>
    <xf numFmtId="0" fontId="6" fillId="0" borderId="0" xfId="51" applyFont="1" applyFill="1" applyAlignment="1" applyProtection="1" quotePrefix="1">
      <alignment horizontal="left" indent="1"/>
      <protection/>
    </xf>
    <xf numFmtId="0" fontId="6" fillId="0" borderId="11" xfId="0" applyFont="1" applyFill="1" applyBorder="1" applyAlignment="1">
      <alignment horizontal="center" vertical="center"/>
    </xf>
    <xf numFmtId="10" fontId="6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center"/>
    </xf>
    <xf numFmtId="0" fontId="0" fillId="0" borderId="0" xfId="50" applyFont="1" applyFill="1" applyAlignment="1">
      <alignment horizontal="left" vertical="top" wrapText="1"/>
      <protection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justify"/>
    </xf>
    <xf numFmtId="191" fontId="0" fillId="0" borderId="0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50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indent="1"/>
      <protection/>
    </xf>
    <xf numFmtId="177" fontId="0" fillId="0" borderId="0" xfId="45" applyNumberFormat="1" applyFont="1" applyFill="1" applyBorder="1" applyAlignment="1" applyProtection="1">
      <alignment horizontal="right" indent="1"/>
      <protection/>
    </xf>
    <xf numFmtId="3" fontId="59" fillId="34" borderId="0" xfId="0" applyNumberFormat="1" applyFont="1" applyFill="1" applyBorder="1" applyAlignment="1" applyProtection="1">
      <alignment horizontal="right" indent="1"/>
      <protection/>
    </xf>
    <xf numFmtId="2" fontId="59" fillId="34" borderId="0" xfId="0" applyNumberFormat="1" applyFont="1" applyFill="1" applyBorder="1" applyAlignment="1" applyProtection="1">
      <alignment horizontal="right" vertical="center" indent="1"/>
      <protection/>
    </xf>
    <xf numFmtId="3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82" fontId="0" fillId="0" borderId="0" xfId="45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251_19_821h_Laitue_biologique_budget050427" xfId="50"/>
    <cellStyle name="Normal_Arbre de Noel 385_821 2004" xfId="51"/>
    <cellStyle name="Normal_Modele_parhectare (2)" xfId="52"/>
    <cellStyle name="Normal_Prod_vég_ha_cycle_long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raaq.qc.ca/oeb/default.aspx?ID=138#densite" TargetMode="External" /><Relationship Id="rId3" Type="http://schemas.openxmlformats.org/officeDocument/2006/relationships/hyperlink" Target="http://www.craaq.qc.ca/oeb/default.aspx?ID=138#densite" TargetMode="External" /><Relationship Id="rId4" Type="http://schemas.openxmlformats.org/officeDocument/2006/relationships/hyperlink" Target="http://www.craaq.qc.ca/oeb/default.aspx?ID=138#densite" TargetMode="External" /><Relationship Id="rId5" Type="http://schemas.openxmlformats.org/officeDocument/2006/relationships/hyperlink" Target="http://www.craaq.qc.ca/oeb/default.aspx?ID=138#densite" TargetMode="External" /><Relationship Id="rId6" Type="http://schemas.openxmlformats.org/officeDocument/2006/relationships/hyperlink" Target="http://www.craaq.qc.ca/oeb/default.aspx?ID=126" TargetMode="External" /><Relationship Id="rId7" Type="http://schemas.openxmlformats.org/officeDocument/2006/relationships/hyperlink" Target="http://www.craaq.qc.ca/oeb/default.aspx?ID=126" TargetMode="External" /><Relationship Id="rId8" Type="http://schemas.openxmlformats.org/officeDocument/2006/relationships/hyperlink" Target="http://www.craaq.qc.ca/oeb/default.aspx?ID=138#densite" TargetMode="External" /><Relationship Id="rId9" Type="http://schemas.openxmlformats.org/officeDocument/2006/relationships/hyperlink" Target="http://www.craaq.qc.ca/oeb/default.aspx?ID=138#densite" TargetMode="External" /><Relationship Id="rId10" Type="http://schemas.openxmlformats.org/officeDocument/2006/relationships/hyperlink" Target="http://www.craaq.qc.ca/oeb/default.aspx?ID=138#densite" TargetMode="External" /><Relationship Id="rId11" Type="http://schemas.openxmlformats.org/officeDocument/2006/relationships/hyperlink" Target="http://www.craaq.qc.ca/oeb/default.aspx?ID=138#densite" TargetMode="External" /><Relationship Id="rId12" Type="http://schemas.openxmlformats.org/officeDocument/2006/relationships/hyperlink" Target="http://www.craaq.qc.ca/oeb/default.aspx?ID=135" TargetMode="External" /><Relationship Id="rId13" Type="http://schemas.openxmlformats.org/officeDocument/2006/relationships/hyperlink" Target="http://www.craaq.qc.ca/oeb/default.aspx?ID=135" TargetMode="External" /><Relationship Id="rId14" Type="http://schemas.openxmlformats.org/officeDocument/2006/relationships/hyperlink" Target="http://www.craaq.qc.ca/oeb/default.aspx?ID=138#densite" TargetMode="External" /><Relationship Id="rId15" Type="http://schemas.openxmlformats.org/officeDocument/2006/relationships/hyperlink" Target="http://www.craaq.qc.ca/oeb/default.aspx?ID=138#densite" TargetMode="External" /><Relationship Id="rId16" Type="http://schemas.openxmlformats.org/officeDocument/2006/relationships/hyperlink" Target="http://www.craaq.qc.ca/oeb/default.aspx?ID=138#densite" TargetMode="External" /><Relationship Id="rId17" Type="http://schemas.openxmlformats.org/officeDocument/2006/relationships/hyperlink" Target="http://www.craaq.qc.ca/oeb/default.aspx?ID=138#densite" TargetMode="External" /><Relationship Id="rId18" Type="http://schemas.openxmlformats.org/officeDocument/2006/relationships/hyperlink" Target="http://www.craaq.qc.ca/oeb/default.aspx?ID=137" TargetMode="External" /><Relationship Id="rId19" Type="http://schemas.openxmlformats.org/officeDocument/2006/relationships/hyperlink" Target="http://www.craaq.qc.ca/oeb/default.aspx?ID=137" TargetMode="External" /><Relationship Id="rId20" Type="http://schemas.openxmlformats.org/officeDocument/2006/relationships/hyperlink" Target="http://www.craaq.qc.ca/oeb/default.aspx?ID=138#densite" TargetMode="External" /><Relationship Id="rId21" Type="http://schemas.openxmlformats.org/officeDocument/2006/relationships/hyperlink" Target="http://www.craaq.qc.ca/oeb/default.aspx?ID=138#densite" TargetMode="External" /><Relationship Id="rId22" Type="http://schemas.openxmlformats.org/officeDocument/2006/relationships/hyperlink" Target="http://www.craaq.qc.ca/oeb/default.aspx?ID=138#densite" TargetMode="External" /><Relationship Id="rId23" Type="http://schemas.openxmlformats.org/officeDocument/2006/relationships/hyperlink" Target="http://www.craaq.qc.ca/oeb/default.aspx?ID=138#densite" TargetMode="External" /><Relationship Id="rId24" Type="http://schemas.openxmlformats.org/officeDocument/2006/relationships/hyperlink" Target="http://www.craaq.qc.ca/oeb/default.aspx?ID=142" TargetMode="External" /><Relationship Id="rId25" Type="http://schemas.openxmlformats.org/officeDocument/2006/relationships/hyperlink" Target="http://www.craaq.qc.ca/oeb/default.aspx?ID=142" TargetMode="External" /><Relationship Id="rId26" Type="http://schemas.openxmlformats.org/officeDocument/2006/relationships/hyperlink" Target="http://www.craaq.qc.ca/oeb/default.aspx?ID=138#densite" TargetMode="External" /><Relationship Id="rId27" Type="http://schemas.openxmlformats.org/officeDocument/2006/relationships/hyperlink" Target="http://www.craaq.qc.ca/oeb/default.aspx?ID=138#densite" TargetMode="External" /><Relationship Id="rId28" Type="http://schemas.openxmlformats.org/officeDocument/2006/relationships/hyperlink" Target="http://www.craaq.qc.ca/oeb/default.aspx?ID=138#densite" TargetMode="External" /><Relationship Id="rId29" Type="http://schemas.openxmlformats.org/officeDocument/2006/relationships/hyperlink" Target="http://www.craaq.qc.ca/oeb/default.aspx?ID=138#densite" TargetMode="External" /><Relationship Id="rId30" Type="http://schemas.openxmlformats.org/officeDocument/2006/relationships/hyperlink" Target="http://www.craaq.qc.ca/oeb/default.aspx?ID=141" TargetMode="External" /><Relationship Id="rId31" Type="http://schemas.openxmlformats.org/officeDocument/2006/relationships/hyperlink" Target="http://www.craaq.qc.ca/oeb/default.aspx?ID=141" TargetMode="External" /><Relationship Id="rId32" Type="http://schemas.openxmlformats.org/officeDocument/2006/relationships/hyperlink" Target="http://www.craaq.qc.ca/oeb/default.aspx?ID=138#densite" TargetMode="External" /><Relationship Id="rId33" Type="http://schemas.openxmlformats.org/officeDocument/2006/relationships/hyperlink" Target="http://www.craaq.qc.ca/oeb/default.aspx?ID=138#densite" TargetMode="External" /><Relationship Id="rId34" Type="http://schemas.openxmlformats.org/officeDocument/2006/relationships/hyperlink" Target="http://www.craaq.qc.ca/oeb/default.aspx?ID=138#densite" TargetMode="External" /><Relationship Id="rId35" Type="http://schemas.openxmlformats.org/officeDocument/2006/relationships/hyperlink" Target="http://www.craaq.qc.ca/oeb/default.aspx?ID=138#densite" TargetMode="External" /><Relationship Id="rId36" Type="http://schemas.openxmlformats.org/officeDocument/2006/relationships/hyperlink" Target="http://www.craaq.qc.ca/oeb/default.aspx?ID=143" TargetMode="External" /><Relationship Id="rId37" Type="http://schemas.openxmlformats.org/officeDocument/2006/relationships/hyperlink" Target="http://www.craaq.qc.ca/oeb/default.aspx?ID=143" TargetMode="External" /><Relationship Id="rId38" Type="http://schemas.openxmlformats.org/officeDocument/2006/relationships/hyperlink" Target="http://www.craaq.qc.ca/oeb/default.aspx?ID=138#densite" TargetMode="External" /><Relationship Id="rId39" Type="http://schemas.openxmlformats.org/officeDocument/2006/relationships/hyperlink" Target="http://www.craaq.qc.ca/oeb/default.aspx?ID=138#densite" TargetMode="External" /><Relationship Id="rId40" Type="http://schemas.openxmlformats.org/officeDocument/2006/relationships/hyperlink" Target="http://www.craaq.qc.ca/oeb/default.aspx?ID=138#densite" TargetMode="External" /><Relationship Id="rId41" Type="http://schemas.openxmlformats.org/officeDocument/2006/relationships/hyperlink" Target="http://www.craaq.qc.ca/oeb/default.aspx?ID=138#densite" TargetMode="External" /><Relationship Id="rId42" Type="http://schemas.openxmlformats.org/officeDocument/2006/relationships/hyperlink" Target="http://www.craaq.qc.ca/oeb/default.aspx?ID=125#exploitant" TargetMode="External" /><Relationship Id="rId43" Type="http://schemas.openxmlformats.org/officeDocument/2006/relationships/hyperlink" Target="http://www.craaq.qc.ca/oeb/default.aspx?ID=125#exploitant" TargetMode="External" /><Relationship Id="rId44" Type="http://schemas.openxmlformats.org/officeDocument/2006/relationships/hyperlink" Target="http://www.craaq.qc.ca/oeb/default.aspx?ID=138#densite" TargetMode="External" /><Relationship Id="rId45" Type="http://schemas.openxmlformats.org/officeDocument/2006/relationships/hyperlink" Target="http://www.craaq.qc.ca/oeb/default.aspx?ID=138#densite" TargetMode="External" /><Relationship Id="rId46" Type="http://schemas.openxmlformats.org/officeDocument/2006/relationships/hyperlink" Target="http://www.craaq.qc.ca/oeb/default.aspx?ID=138#densite" TargetMode="External" /><Relationship Id="rId47" Type="http://schemas.openxmlformats.org/officeDocument/2006/relationships/hyperlink" Target="http://www.craaq.qc.ca/oeb/default.aspx?ID=138#densite" TargetMode="External" /><Relationship Id="rId48" Type="http://schemas.openxmlformats.org/officeDocument/2006/relationships/hyperlink" Target="http://www.craaq.qc.ca/oeb/default.aspx?ID=125#long%20terme" TargetMode="External" /><Relationship Id="rId49" Type="http://schemas.openxmlformats.org/officeDocument/2006/relationships/hyperlink" Target="http://www.craaq.qc.ca/oeb/default.aspx?ID=125#long%20terme" TargetMode="External" /><Relationship Id="rId50" Type="http://schemas.openxmlformats.org/officeDocument/2006/relationships/hyperlink" Target="http://www.craaq.qc.ca/oeb/default.aspx?ID=138#densite" TargetMode="External" /><Relationship Id="rId51" Type="http://schemas.openxmlformats.org/officeDocument/2006/relationships/hyperlink" Target="http://www.craaq.qc.ca/oeb/default.aspx?ID=138#densite" TargetMode="External" /><Relationship Id="rId52" Type="http://schemas.openxmlformats.org/officeDocument/2006/relationships/hyperlink" Target="http://www.craaq.qc.ca/oeb/default.aspx?ID=138#densite" TargetMode="External" /><Relationship Id="rId53" Type="http://schemas.openxmlformats.org/officeDocument/2006/relationships/hyperlink" Target="http://www.craaq.qc.ca/oeb/default.aspx?ID=138#densite" TargetMode="External" /><Relationship Id="rId54" Type="http://schemas.openxmlformats.org/officeDocument/2006/relationships/hyperlink" Target="http://www.craaq.qc.ca/oeb/default.aspx?ID=125#capital" TargetMode="External" /><Relationship Id="rId55" Type="http://schemas.openxmlformats.org/officeDocument/2006/relationships/hyperlink" Target="http://www.craaq.qc.ca/oeb/default.aspx?ID=125#capital" TargetMode="External" /><Relationship Id="rId56" Type="http://schemas.openxmlformats.org/officeDocument/2006/relationships/hyperlink" Target="http://www.craaq.qc.ca/oeb/default.aspx?ID=138#densite" TargetMode="External" /><Relationship Id="rId57" Type="http://schemas.openxmlformats.org/officeDocument/2006/relationships/hyperlink" Target="http://www.craaq.qc.ca/oeb/default.aspx?ID=138#densite" TargetMode="External" /><Relationship Id="rId58" Type="http://schemas.openxmlformats.org/officeDocument/2006/relationships/hyperlink" Target="http://www.craaq.qc.ca/oeb/default.aspx?ID=138#densite" TargetMode="External" /><Relationship Id="rId59" Type="http://schemas.openxmlformats.org/officeDocument/2006/relationships/hyperlink" Target="http://www.craaq.qc.ca/oeb/default.aspx?ID=138#densite" TargetMode="External" /><Relationship Id="rId60" Type="http://schemas.openxmlformats.org/officeDocument/2006/relationships/hyperlink" Target="http://www.craaq.qc.ca/oeb/default.aspx?ID=125#publicite" TargetMode="External" /><Relationship Id="rId61" Type="http://schemas.openxmlformats.org/officeDocument/2006/relationships/hyperlink" Target="http://www.craaq.qc.ca/oeb/default.aspx?ID=125#publicite" TargetMode="External" /><Relationship Id="rId62" Type="http://schemas.openxmlformats.org/officeDocument/2006/relationships/hyperlink" Target="http://www.craaq.qc.ca/oeb/default.aspx?ID=138#densite" TargetMode="External" /><Relationship Id="rId63" Type="http://schemas.openxmlformats.org/officeDocument/2006/relationships/hyperlink" Target="http://www.craaq.qc.ca/oeb/default.aspx?ID=138#densite" TargetMode="External" /><Relationship Id="rId64" Type="http://schemas.openxmlformats.org/officeDocument/2006/relationships/hyperlink" Target="http://www.craaq.qc.ca/oeb/default.aspx?ID=138#densite" TargetMode="External" /><Relationship Id="rId65" Type="http://schemas.openxmlformats.org/officeDocument/2006/relationships/hyperlink" Target="http://www.craaq.qc.ca/oeb/default.aspx?ID=138#densite" TargetMode="External" /><Relationship Id="rId66" Type="http://schemas.openxmlformats.org/officeDocument/2006/relationships/hyperlink" Target="http://www.craaq.qc.ca/oeb/default.aspx?ID=125#taxes" TargetMode="External" /><Relationship Id="rId67" Type="http://schemas.openxmlformats.org/officeDocument/2006/relationships/hyperlink" Target="http://www.craaq.qc.ca/oeb/default.aspx?ID=125#taxes" TargetMode="External" /><Relationship Id="rId68" Type="http://schemas.openxmlformats.org/officeDocument/2006/relationships/hyperlink" Target="http://www.craaq.qc.ca/oeb/default.aspx?ID=138#densite" TargetMode="External" /><Relationship Id="rId69" Type="http://schemas.openxmlformats.org/officeDocument/2006/relationships/hyperlink" Target="http://www.craaq.qc.ca/oeb/default.aspx?ID=138#densite" TargetMode="External" /><Relationship Id="rId70" Type="http://schemas.openxmlformats.org/officeDocument/2006/relationships/hyperlink" Target="http://www.craaq.qc.ca/oeb/default.aspx?ID=138#densite" TargetMode="External" /><Relationship Id="rId71" Type="http://schemas.openxmlformats.org/officeDocument/2006/relationships/hyperlink" Target="http://www.craaq.qc.ca/oeb/default.aspx?ID=138#densite" TargetMode="External" /><Relationship Id="rId72" Type="http://schemas.openxmlformats.org/officeDocument/2006/relationships/hyperlink" Target="http://www.craaq.qc.ca/oeb/default.aspx?ID=125#location" TargetMode="External" /><Relationship Id="rId73" Type="http://schemas.openxmlformats.org/officeDocument/2006/relationships/hyperlink" Target="http://www.craaq.qc.ca/oeb/default.aspx?ID=125#location" TargetMode="External" /><Relationship Id="rId74" Type="http://schemas.openxmlformats.org/officeDocument/2006/relationships/hyperlink" Target="http://www.craaq.qc.ca/oeb/default.aspx?ID=138#densite" TargetMode="External" /><Relationship Id="rId75" Type="http://schemas.openxmlformats.org/officeDocument/2006/relationships/hyperlink" Target="http://www.craaq.qc.ca/oeb/default.aspx?ID=138#densite" TargetMode="External" /><Relationship Id="rId76" Type="http://schemas.openxmlformats.org/officeDocument/2006/relationships/hyperlink" Target="http://www.craaq.qc.ca/oeb/default.aspx?ID=138#densite" TargetMode="External" /><Relationship Id="rId77" Type="http://schemas.openxmlformats.org/officeDocument/2006/relationships/hyperlink" Target="http://www.craaq.qc.ca/oeb/default.aspx?ID=138#densite" TargetMode="External" /><Relationship Id="rId78" Type="http://schemas.openxmlformats.org/officeDocument/2006/relationships/hyperlink" Target="http://www.craaq.qc.ca/oeb/default.aspx?ID=125#assurance" TargetMode="External" /><Relationship Id="rId79" Type="http://schemas.openxmlformats.org/officeDocument/2006/relationships/hyperlink" Target="http://www.craaq.qc.ca/oeb/default.aspx?ID=125#assurance" TargetMode="External" /><Relationship Id="rId80" Type="http://schemas.openxmlformats.org/officeDocument/2006/relationships/hyperlink" Target="http://www.craaq.qc.ca/oeb/default.aspx?ID=138#densite" TargetMode="External" /><Relationship Id="rId81" Type="http://schemas.openxmlformats.org/officeDocument/2006/relationships/hyperlink" Target="http://www.craaq.qc.ca/oeb/default.aspx?ID=138#densite" TargetMode="External" /><Relationship Id="rId82" Type="http://schemas.openxmlformats.org/officeDocument/2006/relationships/hyperlink" Target="http://www.craaq.qc.ca/oeb/default.aspx?ID=138#densite" TargetMode="External" /><Relationship Id="rId83" Type="http://schemas.openxmlformats.org/officeDocument/2006/relationships/hyperlink" Target="http://www.craaq.qc.ca/oeb/default.aspx?ID=138#densite" TargetMode="External" /><Relationship Id="rId84" Type="http://schemas.openxmlformats.org/officeDocument/2006/relationships/hyperlink" Target="http://www.craaq.qc.ca/oeb/default.aspx?ID=125#entretien%20batiments" TargetMode="External" /><Relationship Id="rId85" Type="http://schemas.openxmlformats.org/officeDocument/2006/relationships/hyperlink" Target="http://www.craaq.qc.ca/oeb/default.aspx?ID=125#entretien%20batiments" TargetMode="External" /><Relationship Id="rId86" Type="http://schemas.openxmlformats.org/officeDocument/2006/relationships/hyperlink" Target="http://www.craaq.qc.ca/oeb/default.aspx?ID=138#densite" TargetMode="External" /><Relationship Id="rId87" Type="http://schemas.openxmlformats.org/officeDocument/2006/relationships/hyperlink" Target="http://www.craaq.qc.ca/oeb/default.aspx?ID=138#densite" TargetMode="External" /><Relationship Id="rId88" Type="http://schemas.openxmlformats.org/officeDocument/2006/relationships/hyperlink" Target="http://www.craaq.qc.ca/oeb/default.aspx?ID=138#densite" TargetMode="External" /><Relationship Id="rId89" Type="http://schemas.openxmlformats.org/officeDocument/2006/relationships/hyperlink" Target="http://www.craaq.qc.ca/oeb/default.aspx?ID=138#densite" TargetMode="External" /><Relationship Id="rId90" Type="http://schemas.openxmlformats.org/officeDocument/2006/relationships/hyperlink" Target="http://www.craaq.qc.ca/oeb/default.aspx?ID=124#entretien%20equipement" TargetMode="External" /><Relationship Id="rId91" Type="http://schemas.openxmlformats.org/officeDocument/2006/relationships/hyperlink" Target="http://www.craaq.qc.ca/oeb/default.aspx?ID=124#entretien%20equipement" TargetMode="External" /><Relationship Id="rId92" Type="http://schemas.openxmlformats.org/officeDocument/2006/relationships/hyperlink" Target="http://www.craaq.qc.ca/oeb/default.aspx?ID=138#densite" TargetMode="External" /><Relationship Id="rId93" Type="http://schemas.openxmlformats.org/officeDocument/2006/relationships/hyperlink" Target="http://www.craaq.qc.ca/oeb/default.aspx?ID=138#densite" TargetMode="External" /><Relationship Id="rId94" Type="http://schemas.openxmlformats.org/officeDocument/2006/relationships/hyperlink" Target="http://www.craaq.qc.ca/oeb/default.aspx?ID=138#densite" TargetMode="External" /><Relationship Id="rId95" Type="http://schemas.openxmlformats.org/officeDocument/2006/relationships/hyperlink" Target="http://www.craaq.qc.ca/oeb/default.aspx?ID=138#densite" TargetMode="External" /><Relationship Id="rId96" Type="http://schemas.openxmlformats.org/officeDocument/2006/relationships/hyperlink" Target="http://www.craaq.qc.ca/oeb/default.aspx?ID=122#entretien%20machinerie" TargetMode="External" /><Relationship Id="rId97" Type="http://schemas.openxmlformats.org/officeDocument/2006/relationships/hyperlink" Target="http://www.craaq.qc.ca/oeb/default.aspx?ID=122#entretien%20machinerie" TargetMode="External" /><Relationship Id="rId98" Type="http://schemas.openxmlformats.org/officeDocument/2006/relationships/hyperlink" Target="http://www.craaq.qc.ca/oeb/default.aspx?ID=138#densite" TargetMode="External" /><Relationship Id="rId99" Type="http://schemas.openxmlformats.org/officeDocument/2006/relationships/hyperlink" Target="http://www.craaq.qc.ca/oeb/default.aspx?ID=138#densite" TargetMode="External" /><Relationship Id="rId100" Type="http://schemas.openxmlformats.org/officeDocument/2006/relationships/hyperlink" Target="http://www.craaq.qc.ca/oeb/default.aspx?ID=138#densite" TargetMode="External" /><Relationship Id="rId101" Type="http://schemas.openxmlformats.org/officeDocument/2006/relationships/hyperlink" Target="http://www.craaq.qc.ca/oeb/default.aspx?ID=138#densite" TargetMode="External" /><Relationship Id="rId102" Type="http://schemas.openxmlformats.org/officeDocument/2006/relationships/hyperlink" Target="http://www.craaq.qc.ca/oeb/default.aspx?ID=125#entretien%20terre" TargetMode="External" /><Relationship Id="rId103" Type="http://schemas.openxmlformats.org/officeDocument/2006/relationships/hyperlink" Target="http://www.craaq.qc.ca/oeb/default.aspx?ID=125#entretien%20terre" TargetMode="External" /><Relationship Id="rId104" Type="http://schemas.openxmlformats.org/officeDocument/2006/relationships/hyperlink" Target="http://www.craaq.qc.ca/oeb/default.aspx?ID=138#densite" TargetMode="External" /><Relationship Id="rId105" Type="http://schemas.openxmlformats.org/officeDocument/2006/relationships/hyperlink" Target="http://www.craaq.qc.ca/oeb/default.aspx?ID=138#densite" TargetMode="External" /><Relationship Id="rId106" Type="http://schemas.openxmlformats.org/officeDocument/2006/relationships/hyperlink" Target="http://www.craaq.qc.ca/oeb/default.aspx?ID=138#densite" TargetMode="External" /><Relationship Id="rId107" Type="http://schemas.openxmlformats.org/officeDocument/2006/relationships/hyperlink" Target="http://www.craaq.qc.ca/oeb/default.aspx?ID=138#densite" TargetMode="External" /><Relationship Id="rId108" Type="http://schemas.openxmlformats.org/officeDocument/2006/relationships/hyperlink" Target="http://www.craaq.qc.ca/oeb/default.aspx?ID=125#permis" TargetMode="External" /><Relationship Id="rId109" Type="http://schemas.openxmlformats.org/officeDocument/2006/relationships/hyperlink" Target="http://www.craaq.qc.ca/oeb/default.aspx?ID=125#permis" TargetMode="External" /><Relationship Id="rId110" Type="http://schemas.openxmlformats.org/officeDocument/2006/relationships/hyperlink" Target="http://www.craaq.qc.ca/oeb/default.aspx?ID=138#densite" TargetMode="External" /><Relationship Id="rId111" Type="http://schemas.openxmlformats.org/officeDocument/2006/relationships/hyperlink" Target="http://www.craaq.qc.ca/oeb/default.aspx?ID=138#densite" TargetMode="External" /><Relationship Id="rId112" Type="http://schemas.openxmlformats.org/officeDocument/2006/relationships/hyperlink" Target="http://www.craaq.qc.ca/oeb/default.aspx?ID=138#densite" TargetMode="External" /><Relationship Id="rId113" Type="http://schemas.openxmlformats.org/officeDocument/2006/relationships/hyperlink" Target="http://www.craaq.qc.ca/oeb/default.aspx?ID=138#densite" TargetMode="External" /><Relationship Id="rId114" Type="http://schemas.openxmlformats.org/officeDocument/2006/relationships/hyperlink" Target="http://www.craaq.qc.ca/oeb/default.aspx?ID=125#communication" TargetMode="External" /><Relationship Id="rId115" Type="http://schemas.openxmlformats.org/officeDocument/2006/relationships/hyperlink" Target="http://www.craaq.qc.ca/oeb/default.aspx?ID=125#communication" TargetMode="External" /><Relationship Id="rId116" Type="http://schemas.openxmlformats.org/officeDocument/2006/relationships/hyperlink" Target="http://www.craaq.qc.ca/oeb/default.aspx?ID=138#densite" TargetMode="External" /><Relationship Id="rId117" Type="http://schemas.openxmlformats.org/officeDocument/2006/relationships/hyperlink" Target="http://www.craaq.qc.ca/oeb/default.aspx?ID=138#densite" TargetMode="External" /><Relationship Id="rId118" Type="http://schemas.openxmlformats.org/officeDocument/2006/relationships/hyperlink" Target="http://www.craaq.qc.ca/oeb/default.aspx?ID=138#densite" TargetMode="External" /><Relationship Id="rId119" Type="http://schemas.openxmlformats.org/officeDocument/2006/relationships/hyperlink" Target="http://www.craaq.qc.ca/oeb/default.aspx?ID=138#densite" TargetMode="External" /><Relationship Id="rId120" Type="http://schemas.openxmlformats.org/officeDocument/2006/relationships/hyperlink" Target="http://www.craaq.qc.ca/oeb/default.aspx?ID=125#services" TargetMode="External" /><Relationship Id="rId121" Type="http://schemas.openxmlformats.org/officeDocument/2006/relationships/hyperlink" Target="http://www.craaq.qc.ca/oeb/default.aspx?ID=125#services" TargetMode="External" /><Relationship Id="rId122" Type="http://schemas.openxmlformats.org/officeDocument/2006/relationships/hyperlink" Target="http://www.craaq.qc.ca/oeb/default.aspx?ID=138#densite" TargetMode="External" /><Relationship Id="rId123" Type="http://schemas.openxmlformats.org/officeDocument/2006/relationships/hyperlink" Target="http://www.craaq.qc.ca/oeb/default.aspx?ID=138#densite" TargetMode="External" /><Relationship Id="rId124" Type="http://schemas.openxmlformats.org/officeDocument/2006/relationships/hyperlink" Target="http://www.craaq.qc.ca/oeb/default.aspx?ID=138#densite" TargetMode="External" /><Relationship Id="rId125" Type="http://schemas.openxmlformats.org/officeDocument/2006/relationships/hyperlink" Target="http://www.craaq.qc.ca/oeb/default.aspx?ID=138#densite" TargetMode="External" /><Relationship Id="rId126" Type="http://schemas.openxmlformats.org/officeDocument/2006/relationships/hyperlink" Target="http://www.craaq.qc.ca/oeb/default.aspx?ID=125#automobile" TargetMode="External" /><Relationship Id="rId127" Type="http://schemas.openxmlformats.org/officeDocument/2006/relationships/hyperlink" Target="http://www.craaq.qc.ca/oeb/default.aspx?ID=125#automobile" TargetMode="External" /><Relationship Id="rId128" Type="http://schemas.openxmlformats.org/officeDocument/2006/relationships/hyperlink" Target="http://www.craaq.qc.ca/oeb/default.aspx?ID=138#densite" TargetMode="External" /><Relationship Id="rId129" Type="http://schemas.openxmlformats.org/officeDocument/2006/relationships/hyperlink" Target="http://www.craaq.qc.ca/oeb/default.aspx?ID=138#densite" TargetMode="External" /><Relationship Id="rId130" Type="http://schemas.openxmlformats.org/officeDocument/2006/relationships/hyperlink" Target="http://www.craaq.qc.ca/oeb/default.aspx?ID=138#densite" TargetMode="External" /><Relationship Id="rId131" Type="http://schemas.openxmlformats.org/officeDocument/2006/relationships/hyperlink" Target="http://www.craaq.qc.ca/oeb/default.aspx?ID=138#densite" TargetMode="External" /><Relationship Id="rId132" Type="http://schemas.openxmlformats.org/officeDocument/2006/relationships/hyperlink" Target="http://www.craaq.qc.ca/oeb/default.aspx?ID=125#professionnels" TargetMode="External" /><Relationship Id="rId133" Type="http://schemas.openxmlformats.org/officeDocument/2006/relationships/hyperlink" Target="http://www.craaq.qc.ca/oeb/default.aspx?ID=125#professionnels" TargetMode="External" /><Relationship Id="rId134" Type="http://schemas.openxmlformats.org/officeDocument/2006/relationships/hyperlink" Target="http://www.craaq.qc.ca/oeb/default.aspx?ID=138#densite" TargetMode="External" /><Relationship Id="rId135" Type="http://schemas.openxmlformats.org/officeDocument/2006/relationships/hyperlink" Target="http://www.craaq.qc.ca/oeb/default.aspx?ID=138#densite" TargetMode="External" /><Relationship Id="rId136" Type="http://schemas.openxmlformats.org/officeDocument/2006/relationships/hyperlink" Target="http://www.craaq.qc.ca/oeb/default.aspx?ID=138#densite" TargetMode="External" /><Relationship Id="rId137" Type="http://schemas.openxmlformats.org/officeDocument/2006/relationships/hyperlink" Target="http://www.craaq.qc.ca/oeb/default.aspx?ID=138#densite" TargetMode="External" /><Relationship Id="rId138" Type="http://schemas.openxmlformats.org/officeDocument/2006/relationships/hyperlink" Target="http://www.craaq.qc.ca/oeb/default.aspx?ID=125#chauffage" TargetMode="External" /><Relationship Id="rId139" Type="http://schemas.openxmlformats.org/officeDocument/2006/relationships/hyperlink" Target="http://www.craaq.qc.ca/oeb/default.aspx?ID=125#chauffage" TargetMode="External" /><Relationship Id="rId140" Type="http://schemas.openxmlformats.org/officeDocument/2006/relationships/hyperlink" Target="http://www.craaq.qc.ca/oeb/default.aspx?ID=138#densite" TargetMode="External" /><Relationship Id="rId141" Type="http://schemas.openxmlformats.org/officeDocument/2006/relationships/hyperlink" Target="http://www.craaq.qc.ca/oeb/default.aspx?ID=138#densite" TargetMode="External" /><Relationship Id="rId142" Type="http://schemas.openxmlformats.org/officeDocument/2006/relationships/hyperlink" Target="http://www.craaq.qc.ca/oeb/default.aspx?ID=138#densite" TargetMode="External" /><Relationship Id="rId143" Type="http://schemas.openxmlformats.org/officeDocument/2006/relationships/hyperlink" Target="http://www.craaq.qc.ca/oeb/default.aspx?ID=138#densite" TargetMode="External" /><Relationship Id="rId144" Type="http://schemas.openxmlformats.org/officeDocument/2006/relationships/hyperlink" Target="http://www.craaq.qc.ca/oeb/default.aspx?ID=123#transport" TargetMode="External" /><Relationship Id="rId145" Type="http://schemas.openxmlformats.org/officeDocument/2006/relationships/hyperlink" Target="http://www.craaq.qc.ca/oeb/default.aspx?ID=123#transport" TargetMode="External" /><Relationship Id="rId146" Type="http://schemas.openxmlformats.org/officeDocument/2006/relationships/hyperlink" Target="http://www.craaq.qc.ca/oeb/default.aspx?ID=138#densite" TargetMode="External" /><Relationship Id="rId147" Type="http://schemas.openxmlformats.org/officeDocument/2006/relationships/hyperlink" Target="http://www.craaq.qc.ca/oeb/default.aspx?ID=138#densite" TargetMode="External" /><Relationship Id="rId148" Type="http://schemas.openxmlformats.org/officeDocument/2006/relationships/hyperlink" Target="http://www.craaq.qc.ca/oeb/default.aspx?ID=138#densite" TargetMode="External" /><Relationship Id="rId149" Type="http://schemas.openxmlformats.org/officeDocument/2006/relationships/hyperlink" Target="http://www.craaq.qc.ca/oeb/default.aspx?ID=138#densite" TargetMode="External" /><Relationship Id="rId150" Type="http://schemas.openxmlformats.org/officeDocument/2006/relationships/hyperlink" Target="http://www.craaq.qc.ca/oeb/default.aspx?ID=123#plan" TargetMode="External" /><Relationship Id="rId151" Type="http://schemas.openxmlformats.org/officeDocument/2006/relationships/hyperlink" Target="http://www.craaq.qc.ca/oeb/default.aspx?ID=123#plan" TargetMode="External" /><Relationship Id="rId152" Type="http://schemas.openxmlformats.org/officeDocument/2006/relationships/hyperlink" Target="http://www.craaq.qc.ca/oeb/default.aspx?ID=124#main-d'oeuvre" TargetMode="External" /><Relationship Id="rId153" Type="http://schemas.openxmlformats.org/officeDocument/2006/relationships/hyperlink" Target="http://www.craaq.qc.ca/oeb/default.aspx?ID=124#main-d'oeuvre" TargetMode="External" /><Relationship Id="rId154" Type="http://schemas.openxmlformats.org/officeDocument/2006/relationships/hyperlink" Target="http://www.craaq.qc.ca/oeb/default.aspx?ID=138#densite" TargetMode="External" /><Relationship Id="rId155" Type="http://schemas.openxmlformats.org/officeDocument/2006/relationships/hyperlink" Target="http://www.craaq.qc.ca/oeb/default.aspx?ID=138#densite" TargetMode="External" /><Relationship Id="rId156" Type="http://schemas.openxmlformats.org/officeDocument/2006/relationships/hyperlink" Target="http://www.craaq.qc.ca/oeb/default.aspx?ID=138#densite" TargetMode="External" /><Relationship Id="rId157" Type="http://schemas.openxmlformats.org/officeDocument/2006/relationships/hyperlink" Target="http://www.craaq.qc.ca/oeb/default.aspx?ID=138#densite" TargetMode="External" /><Relationship Id="rId158" Type="http://schemas.openxmlformats.org/officeDocument/2006/relationships/hyperlink" Target="http://www.craaq.qc.ca/oeb/default.aspx?ID=124#contribution%20asra" TargetMode="External" /><Relationship Id="rId159" Type="http://schemas.openxmlformats.org/officeDocument/2006/relationships/hyperlink" Target="http://www.craaq.qc.ca/oeb/default.aspx?ID=124#contribution%20asra" TargetMode="External" /><Relationship Id="rId160" Type="http://schemas.openxmlformats.org/officeDocument/2006/relationships/hyperlink" Target="http://www.craaq.qc.ca/oeb/default.aspx?ID=138#densite" TargetMode="External" /><Relationship Id="rId161" Type="http://schemas.openxmlformats.org/officeDocument/2006/relationships/hyperlink" Target="http://www.craaq.qc.ca/oeb/default.aspx?ID=138#densite" TargetMode="External" /><Relationship Id="rId162" Type="http://schemas.openxmlformats.org/officeDocument/2006/relationships/hyperlink" Target="http://www.craaq.qc.ca/oeb/default.aspx?ID=138#densite" TargetMode="External" /><Relationship Id="rId163" Type="http://schemas.openxmlformats.org/officeDocument/2006/relationships/hyperlink" Target="http://www.craaq.qc.ca/oeb/default.aspx?ID=138#densite" TargetMode="External" /><Relationship Id="rId164" Type="http://schemas.openxmlformats.org/officeDocument/2006/relationships/hyperlink" Target="http://www.craaq.qc.ca/oeb/default.aspx?ID=124#interets" TargetMode="External" /><Relationship Id="rId165" Type="http://schemas.openxmlformats.org/officeDocument/2006/relationships/hyperlink" Target="http://www.craaq.qc.ca/oeb/default.aspx?ID=124#interets" TargetMode="External" /><Relationship Id="rId166" Type="http://schemas.openxmlformats.org/officeDocument/2006/relationships/hyperlink" Target="http://www.craaq.qc.ca/oeb/default.aspx?ID=138#densite" TargetMode="External" /><Relationship Id="rId167" Type="http://schemas.openxmlformats.org/officeDocument/2006/relationships/hyperlink" Target="http://www.craaq.qc.ca/oeb/default.aspx?ID=138#densite" TargetMode="External" /><Relationship Id="rId168" Type="http://schemas.openxmlformats.org/officeDocument/2006/relationships/hyperlink" Target="http://www.craaq.qc.ca/oeb/default.aspx?ID=138#densite" TargetMode="External" /><Relationship Id="rId169" Type="http://schemas.openxmlformats.org/officeDocument/2006/relationships/hyperlink" Target="http://www.craaq.qc.ca/oeb/default.aspx?ID=138#densite" TargetMode="External" /><Relationship Id="rId170" Type="http://schemas.openxmlformats.org/officeDocument/2006/relationships/hyperlink" Target="http://www.craaq.qc.ca/oeb/default.aspx?ID=124#imprevus" TargetMode="External" /><Relationship Id="rId171" Type="http://schemas.openxmlformats.org/officeDocument/2006/relationships/hyperlink" Target="http://www.craaq.qc.ca/oeb/default.aspx?ID=124#imprevus" TargetMode="External" /><Relationship Id="rId172" Type="http://schemas.openxmlformats.org/officeDocument/2006/relationships/hyperlink" Target="http://www.craaq.qc.ca/oeb/default.aspx?ID=124#controle" TargetMode="External" /><Relationship Id="rId173" Type="http://schemas.openxmlformats.org/officeDocument/2006/relationships/hyperlink" Target="http://www.craaq.qc.ca/oeb/default.aspx?ID=124#controle" TargetMode="External" /><Relationship Id="rId174" Type="http://schemas.openxmlformats.org/officeDocument/2006/relationships/hyperlink" Target="http://www.craaq.qc.ca/oeb/default.aspx?ID=124#assurance%20animaux" TargetMode="External" /><Relationship Id="rId175" Type="http://schemas.openxmlformats.org/officeDocument/2006/relationships/hyperlink" Target="http://www.craaq.qc.ca/oeb/default.aspx?ID=124#assurance%20animaux" TargetMode="External" /><Relationship Id="rId176" Type="http://schemas.openxmlformats.org/officeDocument/2006/relationships/hyperlink" Target="http://www.craaq.qc.ca/oeb/default.aspx?ID=138#densite" TargetMode="External" /><Relationship Id="rId177" Type="http://schemas.openxmlformats.org/officeDocument/2006/relationships/hyperlink" Target="http://www.craaq.qc.ca/oeb/default.aspx?ID=138#densite" TargetMode="External" /><Relationship Id="rId178" Type="http://schemas.openxmlformats.org/officeDocument/2006/relationships/hyperlink" Target="http://www.craaq.qc.ca/oeb/default.aspx?ID=138#densite" TargetMode="External" /><Relationship Id="rId179" Type="http://schemas.openxmlformats.org/officeDocument/2006/relationships/hyperlink" Target="http://www.craaq.qc.ca/oeb/default.aspx?ID=138#densite" TargetMode="External" /><Relationship Id="rId180" Type="http://schemas.openxmlformats.org/officeDocument/2006/relationships/hyperlink" Target="http://www.craaq.qc.ca/oeb/default.aspx?ID=123#commission" TargetMode="External" /><Relationship Id="rId181" Type="http://schemas.openxmlformats.org/officeDocument/2006/relationships/hyperlink" Target="http://www.craaq.qc.ca/oeb/default.aspx?ID=123#commission" TargetMode="External" /><Relationship Id="rId182" Type="http://schemas.openxmlformats.org/officeDocument/2006/relationships/hyperlink" Target="http://www.craaq.qc.ca/oeb/default.aspx?ID=138#densite" TargetMode="External" /><Relationship Id="rId183" Type="http://schemas.openxmlformats.org/officeDocument/2006/relationships/hyperlink" Target="http://www.craaq.qc.ca/oeb/default.aspx?ID=138#densite" TargetMode="External" /><Relationship Id="rId184" Type="http://schemas.openxmlformats.org/officeDocument/2006/relationships/hyperlink" Target="http://www.craaq.qc.ca/oeb/default.aspx?ID=138#densite" TargetMode="External" /><Relationship Id="rId185" Type="http://schemas.openxmlformats.org/officeDocument/2006/relationships/hyperlink" Target="http://www.craaq.qc.ca/oeb/default.aspx?ID=138#densite" TargetMode="External" /><Relationship Id="rId186" Type="http://schemas.openxmlformats.org/officeDocument/2006/relationships/hyperlink" Target="http://www.craaq.qc.ca/oeb/default.aspx?ID=123#encan" TargetMode="External" /><Relationship Id="rId187" Type="http://schemas.openxmlformats.org/officeDocument/2006/relationships/hyperlink" Target="http://www.craaq.qc.ca/oeb/default.aspx?ID=123#encan" TargetMode="External" /><Relationship Id="rId188" Type="http://schemas.openxmlformats.org/officeDocument/2006/relationships/hyperlink" Target="http://www.craaq.qc.ca/oeb/default.aspx?ID=138#densite" TargetMode="External" /><Relationship Id="rId189" Type="http://schemas.openxmlformats.org/officeDocument/2006/relationships/hyperlink" Target="http://www.craaq.qc.ca/oeb/default.aspx?ID=138#densite" TargetMode="External" /><Relationship Id="rId190" Type="http://schemas.openxmlformats.org/officeDocument/2006/relationships/hyperlink" Target="http://www.craaq.qc.ca/oeb/default.aspx?ID=138#densite" TargetMode="External" /><Relationship Id="rId191" Type="http://schemas.openxmlformats.org/officeDocument/2006/relationships/hyperlink" Target="http://www.craaq.qc.ca/oeb/default.aspx?ID=138#densite" TargetMode="External" /><Relationship Id="rId192" Type="http://schemas.openxmlformats.org/officeDocument/2006/relationships/hyperlink" Target="http://www.craaq.qc.ca/oeb/default.aspx?ID=123#abattage" TargetMode="External" /><Relationship Id="rId193" Type="http://schemas.openxmlformats.org/officeDocument/2006/relationships/hyperlink" Target="http://www.craaq.qc.ca/oeb/default.aspx?ID=123#abattage" TargetMode="External" /><Relationship Id="rId194" Type="http://schemas.openxmlformats.org/officeDocument/2006/relationships/hyperlink" Target="http://www.craaq.qc.ca/oeb/default.aspx?ID=122#opreations" TargetMode="External" /><Relationship Id="rId195" Type="http://schemas.openxmlformats.org/officeDocument/2006/relationships/hyperlink" Target="http://www.craaq.qc.ca/oeb/default.aspx?ID=122#opreations" TargetMode="External" /><Relationship Id="rId196" Type="http://schemas.openxmlformats.org/officeDocument/2006/relationships/hyperlink" Target="http://www.craaq.qc.ca/oeb/default.aspx?ID=122#carburant" TargetMode="External" /><Relationship Id="rId197" Type="http://schemas.openxmlformats.org/officeDocument/2006/relationships/hyperlink" Target="http://www.craaq.qc.ca/oeb/default.aspx?ID=122#carburant" TargetMode="External" /><Relationship Id="rId198" Type="http://schemas.openxmlformats.org/officeDocument/2006/relationships/hyperlink" Target="http://www.craaq.qc.ca/oeb/default.aspx?ID=119#compensation" TargetMode="External" /><Relationship Id="rId199" Type="http://schemas.openxmlformats.org/officeDocument/2006/relationships/hyperlink" Target="http://www.craaq.qc.ca/oeb/default.aspx?ID=119#compensation" TargetMode="External" /><Relationship Id="rId200" Type="http://schemas.openxmlformats.org/officeDocument/2006/relationships/hyperlink" Target="http://www.craaq.qc.ca/oeb/default.aspx?ID=119#produits" TargetMode="External" /><Relationship Id="rId201" Type="http://schemas.openxmlformats.org/officeDocument/2006/relationships/hyperlink" Target="http://www.craaq.qc.ca/oeb/default.aspx?ID=119#produits" TargetMode="External" /><Relationship Id="rId202" Type="http://schemas.openxmlformats.org/officeDocument/2006/relationships/hyperlink" Target="http://www.craaq.qc.ca/oeb/default.aspx?ID=121#animaux" TargetMode="External" /><Relationship Id="rId203" Type="http://schemas.openxmlformats.org/officeDocument/2006/relationships/hyperlink" Target="http://www.craaq.qc.ca/oeb/default.aspx?ID=121#animaux" TargetMode="External" /><Relationship Id="rId204" Type="http://schemas.openxmlformats.org/officeDocument/2006/relationships/hyperlink" Target="http://www.craaq.qc.ca/oeb/default.aspx?ID=121#animaux" TargetMode="External" /><Relationship Id="rId205" Type="http://schemas.openxmlformats.org/officeDocument/2006/relationships/hyperlink" Target="http://www.craaq.qc.ca/oeb/default.aspx?ID=121#animaux" TargetMode="External" /><Relationship Id="rId206" Type="http://schemas.openxmlformats.org/officeDocument/2006/relationships/hyperlink" Target="http://www.craaq.qc.ca/oeb/default.aspx?ID=121#animaux" TargetMode="External" /><Relationship Id="rId207" Type="http://schemas.openxmlformats.org/officeDocument/2006/relationships/hyperlink" Target="http://www.craaq.qc.ca/oeb/default.aspx?ID=121#animaux" TargetMode="External" /><Relationship Id="rId208" Type="http://schemas.openxmlformats.org/officeDocument/2006/relationships/hyperlink" Target="http://www.craaq.qc.ca/oeb/default.aspx?ID=121#aliments" TargetMode="External" /><Relationship Id="rId209" Type="http://schemas.openxmlformats.org/officeDocument/2006/relationships/hyperlink" Target="http://www.craaq.qc.ca/oeb/default.aspx?ID=121#aliments" TargetMode="External" /><Relationship Id="rId210" Type="http://schemas.openxmlformats.org/officeDocument/2006/relationships/hyperlink" Target="http://www.craaq.qc.ca/oeb/default.aspx?ID=121#medicaments" TargetMode="External" /><Relationship Id="rId211" Type="http://schemas.openxmlformats.org/officeDocument/2006/relationships/hyperlink" Target="http://www.craaq.qc.ca/oeb/default.aspx?ID=121#medicaments" TargetMode="External" /><Relationship Id="rId212" Type="http://schemas.openxmlformats.org/officeDocument/2006/relationships/hyperlink" Target="http://www.craaq.qc.ca/oeb/default.aspx?ID=121#insemination" TargetMode="External" /><Relationship Id="rId213" Type="http://schemas.openxmlformats.org/officeDocument/2006/relationships/hyperlink" Target="http://www.craaq.qc.ca/oeb/default.aspx?ID=121#insemination" TargetMode="External" /><Relationship Id="rId214" Type="http://schemas.openxmlformats.org/officeDocument/2006/relationships/hyperlink" Target="http://www.craaq.qc.ca/oeb/default.aspx?ID=121#hormones" TargetMode="External" /><Relationship Id="rId215" Type="http://schemas.openxmlformats.org/officeDocument/2006/relationships/hyperlink" Target="http://www.craaq.qc.ca/oeb/default.aspx?ID=121#hormones" TargetMode="External" /><Relationship Id="rId216" Type="http://schemas.openxmlformats.org/officeDocument/2006/relationships/hyperlink" Target="http://www.craaq.qc.ca/oeb/default.aspx?ID=121#identification" TargetMode="External" /><Relationship Id="rId217" Type="http://schemas.openxmlformats.org/officeDocument/2006/relationships/hyperlink" Target="http://www.craaq.qc.ca/oeb/default.aspx?ID=121#identification" TargetMode="External" /><Relationship Id="rId218" Type="http://schemas.openxmlformats.org/officeDocument/2006/relationships/hyperlink" Target="http://www.craaq.qc.ca/oeb/default.aspx?ID=121#litiere" TargetMode="External" /><Relationship Id="rId219" Type="http://schemas.openxmlformats.org/officeDocument/2006/relationships/hyperlink" Target="http://www.craaq.qc.ca/oeb/default.aspx?ID=121#litiere" TargetMode="External" /><Relationship Id="rId220" Type="http://schemas.openxmlformats.org/officeDocument/2006/relationships/hyperlink" Target="http://www.craaq.qc.ca/oeb/default.aspx?ID=121#desinfectant" TargetMode="External" /><Relationship Id="rId221" Type="http://schemas.openxmlformats.org/officeDocument/2006/relationships/hyperlink" Target="http://www.craaq.qc.ca/oeb/default.aspx?ID=121#desinfectant" TargetMode="External" /><Relationship Id="rId222" Type="http://schemas.openxmlformats.org/officeDocument/2006/relationships/hyperlink" Target="http://www.craaq.qc.ca/oeb/default.aspx?ID=116#unit&#233;" TargetMode="External" /><Relationship Id="rId223" Type="http://schemas.openxmlformats.org/officeDocument/2006/relationships/hyperlink" Target="http://www.craaq.qc.ca/oeb/default.aspx?ID=116#unit&#233;" TargetMode="External" /><Relationship Id="rId224" Type="http://schemas.openxmlformats.org/officeDocument/2006/relationships/hyperlink" Target="http://www.craaq.qc.ca/oeb/default.aspx?ID=117#systeme" TargetMode="External" /><Relationship Id="rId225" Type="http://schemas.openxmlformats.org/officeDocument/2006/relationships/hyperlink" Target="http://www.craaq.qc.ca/oeb/default.aspx?ID=117#systeme" TargetMode="External" /><Relationship Id="rId226" Type="http://schemas.openxmlformats.org/officeDocument/2006/relationships/hyperlink" Target="http://www.craaq.qc.ca/oeb/default.aspx?ID=139#nb%20up" TargetMode="External" /><Relationship Id="rId227" Type="http://schemas.openxmlformats.org/officeDocument/2006/relationships/hyperlink" Target="http://www.craaq.qc.ca/oeb/default.aspx?ID=139#nb%20up" TargetMode="External" /><Relationship Id="rId228" Type="http://schemas.openxmlformats.org/officeDocument/2006/relationships/hyperlink" Target="http://www.craaq.qc.ca/oeb/default.aspx?ID=138#sommaire" TargetMode="External" /><Relationship Id="rId229" Type="http://schemas.openxmlformats.org/officeDocument/2006/relationships/hyperlink" Target="http://www.craaq.qc.ca/oeb/default.aspx?ID=138#sommaire" TargetMode="External" /><Relationship Id="rId230" Type="http://schemas.openxmlformats.org/officeDocument/2006/relationships/hyperlink" Target="http://www.craaq.qc.ca/oeb/default.aspx?ID=138#taux" TargetMode="External" /><Relationship Id="rId231" Type="http://schemas.openxmlformats.org/officeDocument/2006/relationships/hyperlink" Target="http://www.craaq.qc.ca/oeb/default.aspx?ID=138#taux" TargetMode="External" /><Relationship Id="rId232" Type="http://schemas.openxmlformats.org/officeDocument/2006/relationships/hyperlink" Target="http://www.craaq.qc.ca/oeb/default.aspx?ID=139#capacite" TargetMode="External" /><Relationship Id="rId233" Type="http://schemas.openxmlformats.org/officeDocument/2006/relationships/hyperlink" Target="http://www.craaq.qc.ca/oeb/default.aspx?ID=139#capacite" TargetMode="External" /><Relationship Id="rId234" Type="http://schemas.openxmlformats.org/officeDocument/2006/relationships/hyperlink" Target="http://www.craaq.qc.ca/oeb/default.aspx?ID=139#effective" TargetMode="External" /><Relationship Id="rId235" Type="http://schemas.openxmlformats.org/officeDocument/2006/relationships/hyperlink" Target="http://www.craaq.qc.ca/oeb/default.aspx?ID=139#effective" TargetMode="External" /><Relationship Id="rId236" Type="http://schemas.openxmlformats.org/officeDocument/2006/relationships/hyperlink" Target="http://www.craaq.qc.ca/oeb/default.aspx?ID=139#lots" TargetMode="External" /><Relationship Id="rId237" Type="http://schemas.openxmlformats.org/officeDocument/2006/relationships/hyperlink" Target="http://www.craaq.qc.ca/oeb/default.aspx?ID=139#lots" TargetMode="External" /><Relationship Id="rId238" Type="http://schemas.openxmlformats.org/officeDocument/2006/relationships/hyperlink" Target="http://www.craaq.qc.ca/oeb/default.aspx?ID=139#mise%20bas" TargetMode="External" /><Relationship Id="rId239" Type="http://schemas.openxmlformats.org/officeDocument/2006/relationships/hyperlink" Target="http://www.craaq.qc.ca/oeb/default.aspx?ID=139#mise%20bas" TargetMode="External" /><Relationship Id="rId240" Type="http://schemas.openxmlformats.org/officeDocument/2006/relationships/hyperlink" Target="http://www.craaq.qc.ca/oeb/default.aspx?ID=139#petits" TargetMode="External" /><Relationship Id="rId241" Type="http://schemas.openxmlformats.org/officeDocument/2006/relationships/hyperlink" Target="http://www.craaq.qc.ca/oeb/default.aspx?ID=139#petits" TargetMode="External" /><Relationship Id="rId242" Type="http://schemas.openxmlformats.org/officeDocument/2006/relationships/hyperlink" Target="http://www.craaq.qc.ca/oeb/default.aspx?ID=139#nb%20animaux" TargetMode="External" /><Relationship Id="rId243" Type="http://schemas.openxmlformats.org/officeDocument/2006/relationships/hyperlink" Target="http://www.craaq.qc.ca/oeb/default.aspx?ID=139#nb%20animaux" TargetMode="External" /><Relationship Id="rId244" Type="http://schemas.openxmlformats.org/officeDocument/2006/relationships/hyperlink" Target="http://www.craaq.qc.ca/oeb/default.aspx?ID=139#insemination" TargetMode="External" /><Relationship Id="rId245" Type="http://schemas.openxmlformats.org/officeDocument/2006/relationships/hyperlink" Target="http://www.craaq.qc.ca/oeb/default.aspx?ID=139#insemination" TargetMode="External" /><Relationship Id="rId246" Type="http://schemas.openxmlformats.org/officeDocument/2006/relationships/hyperlink" Target="http://www.craaq.qc.ca/oeb/default.aspx?ID=138#nb%20up" TargetMode="External" /><Relationship Id="rId247" Type="http://schemas.openxmlformats.org/officeDocument/2006/relationships/hyperlink" Target="http://www.craaq.qc.ca/oeb/default.aspx?ID=138#nb%20up" TargetMode="External" /><Relationship Id="rId248" Type="http://schemas.openxmlformats.org/officeDocument/2006/relationships/hyperlink" Target="http://www.craaq.qc.ca/oeb/default.aspx?ID=138#nb%20up" TargetMode="External" /><Relationship Id="rId249" Type="http://schemas.openxmlformats.org/officeDocument/2006/relationships/hyperlink" Target="http://www.craaq.qc.ca/oeb/default.aspx?ID=138#nb%20up" TargetMode="External" /><Relationship Id="rId250" Type="http://schemas.openxmlformats.org/officeDocument/2006/relationships/hyperlink" Target="http://www.craaq.qc.ca/oeb/default.aspx?ID=138#nb%20up" TargetMode="External" /><Relationship Id="rId251" Type="http://schemas.openxmlformats.org/officeDocument/2006/relationships/hyperlink" Target="http://www.craaq.qc.ca/oeb/default.aspx?ID=138#nb%20up" TargetMode="External" /><Relationship Id="rId252" Type="http://schemas.openxmlformats.org/officeDocument/2006/relationships/hyperlink" Target="http://www.craaq.qc.ca/oeb/default.aspx?ID=138#nb%20up" TargetMode="External" /><Relationship Id="rId253" Type="http://schemas.openxmlformats.org/officeDocument/2006/relationships/hyperlink" Target="http://www.craaq.qc.ca/oeb/default.aspx?ID=138#nb%20up" TargetMode="External" /><Relationship Id="rId254" Type="http://schemas.openxmlformats.org/officeDocument/2006/relationships/hyperlink" Target="http://www.craaq.qc.ca/oeb/default.aspx?ID=138#nb%20up" TargetMode="External" /><Relationship Id="rId255" Type="http://schemas.openxmlformats.org/officeDocument/2006/relationships/hyperlink" Target="http://www.craaq.qc.ca/oeb/default.aspx?ID=138#nb%20up" TargetMode="External" /><Relationship Id="rId256" Type="http://schemas.openxmlformats.org/officeDocument/2006/relationships/hyperlink" Target="http://www.craaq.qc.ca/oeb/default.aspx?ID=138#nb%20up" TargetMode="External" /><Relationship Id="rId257" Type="http://schemas.openxmlformats.org/officeDocument/2006/relationships/hyperlink" Target="http://www.craaq.qc.ca/oeb/default.aspx?ID=138#nb%20up" TargetMode="External" /><Relationship Id="rId258" Type="http://schemas.openxmlformats.org/officeDocument/2006/relationships/hyperlink" Target="http://www.craaq.qc.ca/oeb/default.aspx?ID=138#nb%20up" TargetMode="External" /><Relationship Id="rId259" Type="http://schemas.openxmlformats.org/officeDocument/2006/relationships/hyperlink" Target="http://www.craaq.qc.ca/oeb/default.aspx?ID=138#nb%20up" TargetMode="External" /><Relationship Id="rId260" Type="http://schemas.openxmlformats.org/officeDocument/2006/relationships/hyperlink" Target="http://www.craaq.qc.ca/oeb/default.aspx?ID=138#nb%20up" TargetMode="External" /><Relationship Id="rId261" Type="http://schemas.openxmlformats.org/officeDocument/2006/relationships/hyperlink" Target="http://www.craaq.qc.ca/oeb/default.aspx?ID=138#nb%20up" TargetMode="External" /><Relationship Id="rId262" Type="http://schemas.openxmlformats.org/officeDocument/2006/relationships/hyperlink" Target="http://www.craaq.qc.ca/oeb/default.aspx?ID=138#nb%20up" TargetMode="External" /><Relationship Id="rId263" Type="http://schemas.openxmlformats.org/officeDocument/2006/relationships/hyperlink" Target="http://www.craaq.qc.ca/oeb/default.aspx?ID=138#nb%20up" TargetMode="External" /><Relationship Id="rId264" Type="http://schemas.openxmlformats.org/officeDocument/2006/relationships/hyperlink" Target="http://www.craaq.qc.ca/oeb/default.aspx?ID=138#nb%20up" TargetMode="External" /><Relationship Id="rId265" Type="http://schemas.openxmlformats.org/officeDocument/2006/relationships/hyperlink" Target="http://www.craaq.qc.ca/oeb/default.aspx?ID=138#nb%20up" TargetMode="External" /><Relationship Id="rId266" Type="http://schemas.openxmlformats.org/officeDocument/2006/relationships/hyperlink" Target="http://www.craaq.qc.ca/oeb/default.aspx?ID=138#nb%20up" TargetMode="External" /><Relationship Id="rId267" Type="http://schemas.openxmlformats.org/officeDocument/2006/relationships/hyperlink" Target="http://www.craaq.qc.ca/oeb/default.aspx?ID=138#nb%20up" TargetMode="External" /><Relationship Id="rId268" Type="http://schemas.openxmlformats.org/officeDocument/2006/relationships/hyperlink" Target="http://www.craaq.qc.ca/oeb/default.aspx?ID=138#nb%20up" TargetMode="External" /><Relationship Id="rId269" Type="http://schemas.openxmlformats.org/officeDocument/2006/relationships/hyperlink" Target="http://www.craaq.qc.ca/oeb/default.aspx?ID=138#nb%20up" TargetMode="External" /><Relationship Id="rId270" Type="http://schemas.openxmlformats.org/officeDocument/2006/relationships/hyperlink" Target="http://www.craaq.qc.ca/oeb/default.aspx?ID=138#nb%20up" TargetMode="External" /><Relationship Id="rId271" Type="http://schemas.openxmlformats.org/officeDocument/2006/relationships/hyperlink" Target="http://www.craaq.qc.ca/oeb/default.aspx?ID=138#nb%20up" TargetMode="External" /><Relationship Id="rId272" Type="http://schemas.openxmlformats.org/officeDocument/2006/relationships/hyperlink" Target="http://www.craaq.qc.ca/oeb/default.aspx?ID=138#nb%20up" TargetMode="External" /><Relationship Id="rId273" Type="http://schemas.openxmlformats.org/officeDocument/2006/relationships/hyperlink" Target="http://www.craaq.qc.ca/oeb/default.aspx?ID=138#nb%20up" TargetMode="External" /><Relationship Id="rId274" Type="http://schemas.openxmlformats.org/officeDocument/2006/relationships/hyperlink" Target="http://www.craaq.qc.ca/oeb/default.aspx?ID=138#nb%20up" TargetMode="External" /><Relationship Id="rId275" Type="http://schemas.openxmlformats.org/officeDocument/2006/relationships/hyperlink" Target="http://www.craaq.qc.ca/oeb/default.aspx?ID=138#nb%20up" TargetMode="External" /><Relationship Id="rId276" Type="http://schemas.openxmlformats.org/officeDocument/2006/relationships/hyperlink" Target="http://www.craaq.qc.ca/oeb/default.aspx?ID=138#nb%20up" TargetMode="External" /><Relationship Id="rId277" Type="http://schemas.openxmlformats.org/officeDocument/2006/relationships/hyperlink" Target="http://www.craaq.qc.ca/oeb/default.aspx?ID=138#nb%20up" TargetMode="External" /><Relationship Id="rId278" Type="http://schemas.openxmlformats.org/officeDocument/2006/relationships/hyperlink" Target="http://www.craaq.qc.ca/oeb/default.aspx?ID=138#nb%20up" TargetMode="External" /><Relationship Id="rId279" Type="http://schemas.openxmlformats.org/officeDocument/2006/relationships/hyperlink" Target="http://www.craaq.qc.ca/oeb/default.aspx?ID=138#nb%20up" TargetMode="External" /><Relationship Id="rId280" Type="http://schemas.openxmlformats.org/officeDocument/2006/relationships/hyperlink" Target="http://www.craaq.qc.ca/oeb/default.aspx?ID=139#reussite" TargetMode="External" /><Relationship Id="rId281" Type="http://schemas.openxmlformats.org/officeDocument/2006/relationships/hyperlink" Target="http://www.craaq.qc.ca/oeb/default.aspx?ID=139#reussite" TargetMode="External" /><Relationship Id="rId282" Type="http://schemas.openxmlformats.org/officeDocument/2006/relationships/hyperlink" Target="http://www.craaq.qc.ca/oeb/default.aspx?ID=139#remplacement" TargetMode="External" /><Relationship Id="rId283" Type="http://schemas.openxmlformats.org/officeDocument/2006/relationships/hyperlink" Target="http://www.craaq.qc.ca/oeb/default.aspx?ID=139#remplacement" TargetMode="External" /><Relationship Id="rId284" Type="http://schemas.openxmlformats.org/officeDocument/2006/relationships/hyperlink" Target="http://www.craaq.qc.ca/oeb/default.aspx?ID=139#nb%20up" TargetMode="External" /><Relationship Id="rId285" Type="http://schemas.openxmlformats.org/officeDocument/2006/relationships/hyperlink" Target="http://www.craaq.qc.ca/oeb/default.aspx?ID=139#nb%20up" TargetMode="External" /><Relationship Id="rId286" Type="http://schemas.openxmlformats.org/officeDocument/2006/relationships/hyperlink" Target="http://www.craaq.qc.ca/oeb/default.aspx?ID=138#nb%20up" TargetMode="External" /><Relationship Id="rId287" Type="http://schemas.openxmlformats.org/officeDocument/2006/relationships/hyperlink" Target="http://www.craaq.qc.ca/oeb/default.aspx?ID=138#nb%20up" TargetMode="External" /><Relationship Id="rId288" Type="http://schemas.openxmlformats.org/officeDocument/2006/relationships/hyperlink" Target="http://www.craaq.qc.ca/oeb/default.aspx?ID=139#nb%20up" TargetMode="External" /><Relationship Id="rId289" Type="http://schemas.openxmlformats.org/officeDocument/2006/relationships/hyperlink" Target="http://www.craaq.qc.ca/oeb/default.aspx?ID=139#nb%20up" TargetMode="External" /><Relationship Id="rId290" Type="http://schemas.openxmlformats.org/officeDocument/2006/relationships/hyperlink" Target="http://www.craaq.qc.ca/oeb/default.aspx?ID=138#nb%20up" TargetMode="External" /><Relationship Id="rId291" Type="http://schemas.openxmlformats.org/officeDocument/2006/relationships/hyperlink" Target="http://www.craaq.qc.ca/oeb/default.aspx?ID=138#nb%20up" TargetMode="External" /><Relationship Id="rId292" Type="http://schemas.openxmlformats.org/officeDocument/2006/relationships/hyperlink" Target="http://www.craaq.qc.ca/oeb/default.aspx?ID=139#nb%20up" TargetMode="External" /><Relationship Id="rId293" Type="http://schemas.openxmlformats.org/officeDocument/2006/relationships/hyperlink" Target="http://www.craaq.qc.ca/oeb/default.aspx?ID=139#nb%20up" TargetMode="External" /><Relationship Id="rId294" Type="http://schemas.openxmlformats.org/officeDocument/2006/relationships/hyperlink" Target="http://www.craaq.qc.ca/oeb/default.aspx?ID=138#nb%20up" TargetMode="External" /><Relationship Id="rId295" Type="http://schemas.openxmlformats.org/officeDocument/2006/relationships/hyperlink" Target="http://www.craaq.qc.ca/oeb/default.aspx?ID=138#nb%20up" TargetMode="External" /><Relationship Id="rId296" Type="http://schemas.openxmlformats.org/officeDocument/2006/relationships/hyperlink" Target="http://www.craaq.qc.ca/oeb/default.aspx?ID=139#mortalite" TargetMode="External" /><Relationship Id="rId297" Type="http://schemas.openxmlformats.org/officeDocument/2006/relationships/hyperlink" Target="http://www.craaq.qc.ca/oeb/default.aspx?ID=139#mortalite" TargetMode="External" /><Relationship Id="rId298" Type="http://schemas.openxmlformats.org/officeDocument/2006/relationships/hyperlink" Target="http://www.craaq.qc.ca/oeb/default.aspx?ID=138#nb%20up" TargetMode="External" /><Relationship Id="rId299" Type="http://schemas.openxmlformats.org/officeDocument/2006/relationships/hyperlink" Target="http://www.craaq.qc.ca/oeb/default.aspx?ID=138#nb%20up" TargetMode="External" /><Relationship Id="rId300" Type="http://schemas.openxmlformats.org/officeDocument/2006/relationships/hyperlink" Target="http://www.craaq.qc.ca/oeb/default.aspx?ID=138#nb%20up" TargetMode="External" /><Relationship Id="rId301" Type="http://schemas.openxmlformats.org/officeDocument/2006/relationships/hyperlink" Target="http://www.craaq.qc.ca/oeb/default.aspx?ID=138#nb%20up" TargetMode="External" /><Relationship Id="rId302" Type="http://schemas.openxmlformats.org/officeDocument/2006/relationships/hyperlink" Target="http://www.craaq.qc.ca/oeb/default.aspx?ID=139#nb%20up" TargetMode="External" /><Relationship Id="rId303" Type="http://schemas.openxmlformats.org/officeDocument/2006/relationships/hyperlink" Target="http://www.craaq.qc.ca/oeb/default.aspx?ID=139#nb%20up" TargetMode="External" /><Relationship Id="rId304" Type="http://schemas.openxmlformats.org/officeDocument/2006/relationships/hyperlink" Target="http://www.craaq.qc.ca/oeb/default.aspx?ID=138#nb%20up" TargetMode="External" /><Relationship Id="rId305" Type="http://schemas.openxmlformats.org/officeDocument/2006/relationships/hyperlink" Target="http://www.craaq.qc.ca/oeb/default.aspx?ID=138#nb%20up" TargetMode="External" /><Relationship Id="rId306" Type="http://schemas.openxmlformats.org/officeDocument/2006/relationships/hyperlink" Target="http://www.craaq.qc.ca/oeb/default.aspx?ID=139#vendus" TargetMode="External" /><Relationship Id="rId307" Type="http://schemas.openxmlformats.org/officeDocument/2006/relationships/hyperlink" Target="http://www.craaq.qc.ca/oeb/default.aspx?ID=139#vendus" TargetMode="External" /><Relationship Id="rId308" Type="http://schemas.openxmlformats.org/officeDocument/2006/relationships/hyperlink" Target="http://www.craaq.qc.ca/oeb/default.aspx?ID=138#nb%20up" TargetMode="External" /><Relationship Id="rId309" Type="http://schemas.openxmlformats.org/officeDocument/2006/relationships/hyperlink" Target="http://www.craaq.qc.ca/oeb/default.aspx?ID=138#nb%20up" TargetMode="External" /><Relationship Id="rId310" Type="http://schemas.openxmlformats.org/officeDocument/2006/relationships/hyperlink" Target="http://www.craaq.qc.ca/oeb/default.aspx?ID=138#nb%20up" TargetMode="External" /><Relationship Id="rId311" Type="http://schemas.openxmlformats.org/officeDocument/2006/relationships/hyperlink" Target="http://www.craaq.qc.ca/oeb/default.aspx?ID=138#nb%20up" TargetMode="External" /><Relationship Id="rId312" Type="http://schemas.openxmlformats.org/officeDocument/2006/relationships/hyperlink" Target="http://www.craaq.qc.ca/oeb/default.aspx?ID=139#nb%20up" TargetMode="External" /><Relationship Id="rId313" Type="http://schemas.openxmlformats.org/officeDocument/2006/relationships/hyperlink" Target="http://www.craaq.qc.ca/oeb/default.aspx?ID=139#nb%20up" TargetMode="External" /><Relationship Id="rId314" Type="http://schemas.openxmlformats.org/officeDocument/2006/relationships/hyperlink" Target="http://www.craaq.qc.ca/oeb/default.aspx?ID=138#nb%20up" TargetMode="External" /><Relationship Id="rId315" Type="http://schemas.openxmlformats.org/officeDocument/2006/relationships/hyperlink" Target="http://www.craaq.qc.ca/oeb/default.aspx?ID=138#nb%20up" TargetMode="External" /><Relationship Id="rId316" Type="http://schemas.openxmlformats.org/officeDocument/2006/relationships/hyperlink" Target="http://www.craaq.qc.ca/oeb/default.aspx?ID=139#periode" TargetMode="External" /><Relationship Id="rId317" Type="http://schemas.openxmlformats.org/officeDocument/2006/relationships/hyperlink" Target="http://www.craaq.qc.ca/oeb/default.aspx?ID=139#periode" TargetMode="External" /><Relationship Id="rId318" Type="http://schemas.openxmlformats.org/officeDocument/2006/relationships/hyperlink" Target="http://www.craaq.qc.ca/oeb/default.aspx?ID=138#nb%20up" TargetMode="External" /><Relationship Id="rId319" Type="http://schemas.openxmlformats.org/officeDocument/2006/relationships/hyperlink" Target="http://www.craaq.qc.ca/oeb/default.aspx?ID=138#nb%20up" TargetMode="External" /><Relationship Id="rId320" Type="http://schemas.openxmlformats.org/officeDocument/2006/relationships/hyperlink" Target="http://www.craaq.qc.ca/oeb/default.aspx?ID=138#nb%20up" TargetMode="External" /><Relationship Id="rId321" Type="http://schemas.openxmlformats.org/officeDocument/2006/relationships/hyperlink" Target="http://www.craaq.qc.ca/oeb/default.aspx?ID=138#nb%20up" TargetMode="External" /><Relationship Id="rId322" Type="http://schemas.openxmlformats.org/officeDocument/2006/relationships/hyperlink" Target="http://www.craaq.qc.ca/oeb/default.aspx?ID=139#nb%20up" TargetMode="External" /><Relationship Id="rId323" Type="http://schemas.openxmlformats.org/officeDocument/2006/relationships/hyperlink" Target="http://www.craaq.qc.ca/oeb/default.aspx?ID=139#nb%20up" TargetMode="External" /><Relationship Id="rId324" Type="http://schemas.openxmlformats.org/officeDocument/2006/relationships/hyperlink" Target="http://www.craaq.qc.ca/oeb/default.aspx?ID=138#nb%20up" TargetMode="External" /><Relationship Id="rId325" Type="http://schemas.openxmlformats.org/officeDocument/2006/relationships/hyperlink" Target="http://www.craaq.qc.ca/oeb/default.aspx?ID=138#nb%20up" TargetMode="External" /><Relationship Id="rId326" Type="http://schemas.openxmlformats.org/officeDocument/2006/relationships/hyperlink" Target="http://www.craaq.qc.ca/oeb/default.aspx?ID=139#gestation" TargetMode="External" /><Relationship Id="rId327" Type="http://schemas.openxmlformats.org/officeDocument/2006/relationships/hyperlink" Target="http://www.craaq.qc.ca/oeb/default.aspx?ID=139#gestation" TargetMode="External" /><Relationship Id="rId328" Type="http://schemas.openxmlformats.org/officeDocument/2006/relationships/hyperlink" Target="http://www.craaq.qc.ca/oeb/default.aspx?ID=138#nb%20up" TargetMode="External" /><Relationship Id="rId329" Type="http://schemas.openxmlformats.org/officeDocument/2006/relationships/hyperlink" Target="http://www.craaq.qc.ca/oeb/default.aspx?ID=138#nb%20up" TargetMode="External" /><Relationship Id="rId330" Type="http://schemas.openxmlformats.org/officeDocument/2006/relationships/hyperlink" Target="http://www.craaq.qc.ca/oeb/default.aspx?ID=138#nb%20up" TargetMode="External" /><Relationship Id="rId331" Type="http://schemas.openxmlformats.org/officeDocument/2006/relationships/hyperlink" Target="http://www.craaq.qc.ca/oeb/default.aspx?ID=138#nb%20up" TargetMode="External" /><Relationship Id="rId332" Type="http://schemas.openxmlformats.org/officeDocument/2006/relationships/hyperlink" Target="http://www.craaq.qc.ca/oeb/default.aspx?ID=139#nb%20up" TargetMode="External" /><Relationship Id="rId333" Type="http://schemas.openxmlformats.org/officeDocument/2006/relationships/hyperlink" Target="http://www.craaq.qc.ca/oeb/default.aspx?ID=139#nb%20up" TargetMode="External" /><Relationship Id="rId334" Type="http://schemas.openxmlformats.org/officeDocument/2006/relationships/hyperlink" Target="http://www.craaq.qc.ca/oeb/default.aspx?ID=138#nb%20up" TargetMode="External" /><Relationship Id="rId335" Type="http://schemas.openxmlformats.org/officeDocument/2006/relationships/hyperlink" Target="http://www.craaq.qc.ca/oeb/default.aspx?ID=138#nb%20up" TargetMode="External" /><Relationship Id="rId336" Type="http://schemas.openxmlformats.org/officeDocument/2006/relationships/hyperlink" Target="http://www.craaq.qc.ca/oeb/default.aspx?ID=139#sevrage" TargetMode="External" /><Relationship Id="rId337" Type="http://schemas.openxmlformats.org/officeDocument/2006/relationships/hyperlink" Target="http://www.craaq.qc.ca/oeb/default.aspx?ID=139#sevrage" TargetMode="External" /><Relationship Id="rId338" Type="http://schemas.openxmlformats.org/officeDocument/2006/relationships/hyperlink" Target="http://www.craaq.qc.ca/oeb/default.aspx?ID=138#nb%20up" TargetMode="External" /><Relationship Id="rId339" Type="http://schemas.openxmlformats.org/officeDocument/2006/relationships/hyperlink" Target="http://www.craaq.qc.ca/oeb/default.aspx?ID=138#nb%20up" TargetMode="External" /><Relationship Id="rId340" Type="http://schemas.openxmlformats.org/officeDocument/2006/relationships/hyperlink" Target="http://www.craaq.qc.ca/oeb/default.aspx?ID=138#nb%20up" TargetMode="External" /><Relationship Id="rId341" Type="http://schemas.openxmlformats.org/officeDocument/2006/relationships/hyperlink" Target="http://www.craaq.qc.ca/oeb/default.aspx?ID=138#nb%20up" TargetMode="External" /><Relationship Id="rId342" Type="http://schemas.openxmlformats.org/officeDocument/2006/relationships/hyperlink" Target="http://www.craaq.qc.ca/oeb/default.aspx?ID=139#nb%20up" TargetMode="External" /><Relationship Id="rId343" Type="http://schemas.openxmlformats.org/officeDocument/2006/relationships/hyperlink" Target="http://www.craaq.qc.ca/oeb/default.aspx?ID=139#nb%20up" TargetMode="External" /><Relationship Id="rId344" Type="http://schemas.openxmlformats.org/officeDocument/2006/relationships/hyperlink" Target="http://www.craaq.qc.ca/oeb/default.aspx?ID=138#nb%20up" TargetMode="External" /><Relationship Id="rId345" Type="http://schemas.openxmlformats.org/officeDocument/2006/relationships/hyperlink" Target="http://www.craaq.qc.ca/oeb/default.aspx?ID=138#nb%20up" TargetMode="External" /><Relationship Id="rId346" Type="http://schemas.openxmlformats.org/officeDocument/2006/relationships/hyperlink" Target="http://www.craaq.qc.ca/oeb/default.aspx?ID=139#maturite" TargetMode="External" /><Relationship Id="rId347" Type="http://schemas.openxmlformats.org/officeDocument/2006/relationships/hyperlink" Target="http://www.craaq.qc.ca/oeb/default.aspx?ID=139#maturite" TargetMode="External" /><Relationship Id="rId348" Type="http://schemas.openxmlformats.org/officeDocument/2006/relationships/hyperlink" Target="http://www.craaq.qc.ca/oeb/default.aspx?ID=138#nb%20up" TargetMode="External" /><Relationship Id="rId349" Type="http://schemas.openxmlformats.org/officeDocument/2006/relationships/hyperlink" Target="http://www.craaq.qc.ca/oeb/default.aspx?ID=138#nb%20up" TargetMode="External" /><Relationship Id="rId350" Type="http://schemas.openxmlformats.org/officeDocument/2006/relationships/hyperlink" Target="http://www.craaq.qc.ca/oeb/default.aspx?ID=138#nb%20up" TargetMode="External" /><Relationship Id="rId351" Type="http://schemas.openxmlformats.org/officeDocument/2006/relationships/hyperlink" Target="http://www.craaq.qc.ca/oeb/default.aspx?ID=138#nb%20up" TargetMode="External" /><Relationship Id="rId352" Type="http://schemas.openxmlformats.org/officeDocument/2006/relationships/hyperlink" Target="http://www.craaq.qc.ca/oeb/default.aspx?ID=139#nb%20up" TargetMode="External" /><Relationship Id="rId353" Type="http://schemas.openxmlformats.org/officeDocument/2006/relationships/hyperlink" Target="http://www.craaq.qc.ca/oeb/default.aspx?ID=139#nb%20up" TargetMode="External" /><Relationship Id="rId354" Type="http://schemas.openxmlformats.org/officeDocument/2006/relationships/hyperlink" Target="http://www.craaq.qc.ca/oeb/default.aspx?ID=138#nb%20up" TargetMode="External" /><Relationship Id="rId355" Type="http://schemas.openxmlformats.org/officeDocument/2006/relationships/hyperlink" Target="http://www.craaq.qc.ca/oeb/default.aspx?ID=138#nb%20up" TargetMode="External" /><Relationship Id="rId356" Type="http://schemas.openxmlformats.org/officeDocument/2006/relationships/hyperlink" Target="http://www.craaq.qc.ca/oeb/default.aspx?ID=139#poids%20debut" TargetMode="External" /><Relationship Id="rId357" Type="http://schemas.openxmlformats.org/officeDocument/2006/relationships/hyperlink" Target="http://www.craaq.qc.ca/oeb/default.aspx?ID=139#poids%20debut" TargetMode="External" /><Relationship Id="rId358" Type="http://schemas.openxmlformats.org/officeDocument/2006/relationships/hyperlink" Target="http://www.craaq.qc.ca/oeb/default.aspx?ID=138#nb%20up" TargetMode="External" /><Relationship Id="rId359" Type="http://schemas.openxmlformats.org/officeDocument/2006/relationships/hyperlink" Target="http://www.craaq.qc.ca/oeb/default.aspx?ID=138#nb%20up" TargetMode="External" /><Relationship Id="rId360" Type="http://schemas.openxmlformats.org/officeDocument/2006/relationships/hyperlink" Target="http://www.craaq.qc.ca/oeb/default.aspx?ID=138#nb%20up" TargetMode="External" /><Relationship Id="rId361" Type="http://schemas.openxmlformats.org/officeDocument/2006/relationships/hyperlink" Target="http://www.craaq.qc.ca/oeb/default.aspx?ID=138#nb%20up" TargetMode="External" /><Relationship Id="rId362" Type="http://schemas.openxmlformats.org/officeDocument/2006/relationships/hyperlink" Target="http://www.craaq.qc.ca/oeb/default.aspx?ID=139#nb%20up" TargetMode="External" /><Relationship Id="rId363" Type="http://schemas.openxmlformats.org/officeDocument/2006/relationships/hyperlink" Target="http://www.craaq.qc.ca/oeb/default.aspx?ID=139#nb%20up" TargetMode="External" /><Relationship Id="rId364" Type="http://schemas.openxmlformats.org/officeDocument/2006/relationships/hyperlink" Target="http://www.craaq.qc.ca/oeb/default.aspx?ID=138#nb%20up" TargetMode="External" /><Relationship Id="rId365" Type="http://schemas.openxmlformats.org/officeDocument/2006/relationships/hyperlink" Target="http://www.craaq.qc.ca/oeb/default.aspx?ID=138#nb%20up" TargetMode="External" /><Relationship Id="rId366" Type="http://schemas.openxmlformats.org/officeDocument/2006/relationships/hyperlink" Target="http://www.craaq.qc.ca/oeb/default.aspx?ID=139#poids%20vente" TargetMode="External" /><Relationship Id="rId367" Type="http://schemas.openxmlformats.org/officeDocument/2006/relationships/hyperlink" Target="http://www.craaq.qc.ca/oeb/default.aspx?ID=139#poids%20vente" TargetMode="External" /><Relationship Id="rId368" Type="http://schemas.openxmlformats.org/officeDocument/2006/relationships/hyperlink" Target="http://www.craaq.qc.ca/oeb/default.aspx?ID=138#nb%20up" TargetMode="External" /><Relationship Id="rId369" Type="http://schemas.openxmlformats.org/officeDocument/2006/relationships/hyperlink" Target="http://www.craaq.qc.ca/oeb/default.aspx?ID=138#nb%20up" TargetMode="External" /><Relationship Id="rId370" Type="http://schemas.openxmlformats.org/officeDocument/2006/relationships/hyperlink" Target="http://www.craaq.qc.ca/oeb/default.aspx?ID=138#nb%20up" TargetMode="External" /><Relationship Id="rId371" Type="http://schemas.openxmlformats.org/officeDocument/2006/relationships/hyperlink" Target="http://www.craaq.qc.ca/oeb/default.aspx?ID=138#nb%20up" TargetMode="External" /><Relationship Id="rId372" Type="http://schemas.openxmlformats.org/officeDocument/2006/relationships/hyperlink" Target="http://www.craaq.qc.ca/oeb/default.aspx?ID=139#nb%20up" TargetMode="External" /><Relationship Id="rId373" Type="http://schemas.openxmlformats.org/officeDocument/2006/relationships/hyperlink" Target="http://www.craaq.qc.ca/oeb/default.aspx?ID=139#nb%20up" TargetMode="External" /><Relationship Id="rId374" Type="http://schemas.openxmlformats.org/officeDocument/2006/relationships/hyperlink" Target="http://www.craaq.qc.ca/oeb/default.aspx?ID=138#nb%20up" TargetMode="External" /><Relationship Id="rId375" Type="http://schemas.openxmlformats.org/officeDocument/2006/relationships/hyperlink" Target="http://www.craaq.qc.ca/oeb/default.aspx?ID=138#nb%20up" TargetMode="External" /><Relationship Id="rId376" Type="http://schemas.openxmlformats.org/officeDocument/2006/relationships/hyperlink" Target="http://www.craaq.qc.ca/oeb/default.aspx?ID=139#carcasse" TargetMode="External" /><Relationship Id="rId377" Type="http://schemas.openxmlformats.org/officeDocument/2006/relationships/hyperlink" Target="http://www.craaq.qc.ca/oeb/default.aspx?ID=139#carcasse" TargetMode="External" /><Relationship Id="rId378" Type="http://schemas.openxmlformats.org/officeDocument/2006/relationships/hyperlink" Target="http://www.craaq.qc.ca/oeb/default.aspx?ID=138#nb%20up" TargetMode="External" /><Relationship Id="rId379" Type="http://schemas.openxmlformats.org/officeDocument/2006/relationships/hyperlink" Target="http://www.craaq.qc.ca/oeb/default.aspx?ID=138#nb%20up" TargetMode="External" /><Relationship Id="rId380" Type="http://schemas.openxmlformats.org/officeDocument/2006/relationships/hyperlink" Target="http://www.craaq.qc.ca/oeb/default.aspx?ID=138#nb%20up" TargetMode="External" /><Relationship Id="rId381" Type="http://schemas.openxmlformats.org/officeDocument/2006/relationships/hyperlink" Target="http://www.craaq.qc.ca/oeb/default.aspx?ID=138#nb%20up" TargetMode="External" /><Relationship Id="rId382" Type="http://schemas.openxmlformats.org/officeDocument/2006/relationships/hyperlink" Target="http://www.craaq.qc.ca/oeb/default.aspx?ID=139#nb%20up" TargetMode="External" /><Relationship Id="rId383" Type="http://schemas.openxmlformats.org/officeDocument/2006/relationships/hyperlink" Target="http://www.craaq.qc.ca/oeb/default.aspx?ID=139#nb%20up" TargetMode="External" /><Relationship Id="rId384" Type="http://schemas.openxmlformats.org/officeDocument/2006/relationships/hyperlink" Target="http://www.craaq.qc.ca/oeb/default.aspx?ID=138#nb%20up" TargetMode="External" /><Relationship Id="rId385" Type="http://schemas.openxmlformats.org/officeDocument/2006/relationships/hyperlink" Target="http://www.craaq.qc.ca/oeb/default.aspx?ID=138#nb%20up" TargetMode="External" /><Relationship Id="rId386" Type="http://schemas.openxmlformats.org/officeDocument/2006/relationships/hyperlink" Target="http://www.craaq.qc.ca/oeb/default.aspx?ID=139#prix" TargetMode="External" /><Relationship Id="rId387" Type="http://schemas.openxmlformats.org/officeDocument/2006/relationships/hyperlink" Target="http://www.craaq.qc.ca/oeb/default.aspx?ID=139#prix" TargetMode="External" /><Relationship Id="rId388" Type="http://schemas.openxmlformats.org/officeDocument/2006/relationships/hyperlink" Target="http://www.craaq.qc.ca/oeb/default.aspx?ID=138#nb%20up" TargetMode="External" /><Relationship Id="rId389" Type="http://schemas.openxmlformats.org/officeDocument/2006/relationships/hyperlink" Target="http://www.craaq.qc.ca/oeb/default.aspx?ID=138#nb%20up" TargetMode="External" /><Relationship Id="rId390" Type="http://schemas.openxmlformats.org/officeDocument/2006/relationships/hyperlink" Target="http://www.craaq.qc.ca/oeb/default.aspx?ID=138#nb%20up" TargetMode="External" /><Relationship Id="rId391" Type="http://schemas.openxmlformats.org/officeDocument/2006/relationships/hyperlink" Target="http://www.craaq.qc.ca/oeb/default.aspx?ID=138#nb%20up" TargetMode="External" /><Relationship Id="rId392" Type="http://schemas.openxmlformats.org/officeDocument/2006/relationships/hyperlink" Target="http://www.craaq.qc.ca/oeb/default.aspx?ID=138#nb%20up" TargetMode="External" /><Relationship Id="rId393" Type="http://schemas.openxmlformats.org/officeDocument/2006/relationships/hyperlink" Target="http://www.craaq.qc.ca/oeb/default.aspx?ID=138#nb%20up" TargetMode="External" /><Relationship Id="rId394" Type="http://schemas.openxmlformats.org/officeDocument/2006/relationships/hyperlink" Target="http://www.craaq.qc.ca/oeb/default.aspx?ID=139#nb%20up" TargetMode="External" /><Relationship Id="rId395" Type="http://schemas.openxmlformats.org/officeDocument/2006/relationships/hyperlink" Target="http://www.craaq.qc.ca/oeb/default.aspx?ID=139#nb%20up" TargetMode="External" /><Relationship Id="rId396" Type="http://schemas.openxmlformats.org/officeDocument/2006/relationships/hyperlink" Target="http://www.craaq.qc.ca/oeb/default.aspx?ID=138#nb%20up" TargetMode="External" /><Relationship Id="rId397" Type="http://schemas.openxmlformats.org/officeDocument/2006/relationships/hyperlink" Target="http://www.craaq.qc.ca/oeb/default.aspx?ID=138#nb%20up" TargetMode="External" /><Relationship Id="rId398" Type="http://schemas.openxmlformats.org/officeDocument/2006/relationships/hyperlink" Target="http://www.craaq.qc.ca/oeb/default.aspx?ID=139#conversion" TargetMode="External" /><Relationship Id="rId399" Type="http://schemas.openxmlformats.org/officeDocument/2006/relationships/hyperlink" Target="http://www.craaq.qc.ca/oeb/default.aspx?ID=139#conversion" TargetMode="External" /><Relationship Id="rId400" Type="http://schemas.openxmlformats.org/officeDocument/2006/relationships/hyperlink" Target="http://www.craaq.qc.ca/oeb/default.aspx?ID=138#nb%20up" TargetMode="External" /><Relationship Id="rId401" Type="http://schemas.openxmlformats.org/officeDocument/2006/relationships/hyperlink" Target="http://www.craaq.qc.ca/oeb/default.aspx?ID=138#nb%20up" TargetMode="External" /><Relationship Id="rId402" Type="http://schemas.openxmlformats.org/officeDocument/2006/relationships/hyperlink" Target="http://www.craaq.qc.ca/oeb/default.aspx?ID=138#nb%20up" TargetMode="External" /><Relationship Id="rId403" Type="http://schemas.openxmlformats.org/officeDocument/2006/relationships/hyperlink" Target="http://www.craaq.qc.ca/oeb/default.aspx?ID=138#nb%20up" TargetMode="External" /><Relationship Id="rId404" Type="http://schemas.openxmlformats.org/officeDocument/2006/relationships/hyperlink" Target="http://www.craaq.qc.ca/oeb/default.aspx?ID=138#nb%20up" TargetMode="External" /><Relationship Id="rId405" Type="http://schemas.openxmlformats.org/officeDocument/2006/relationships/hyperlink" Target="http://www.craaq.qc.ca/oeb/default.aspx?ID=138#nb%20up" TargetMode="External" /><Relationship Id="rId406" Type="http://schemas.openxmlformats.org/officeDocument/2006/relationships/hyperlink" Target="http://www.craaq.qc.ca/oeb/default.aspx?ID=139#nb%20up" TargetMode="External" /><Relationship Id="rId407" Type="http://schemas.openxmlformats.org/officeDocument/2006/relationships/hyperlink" Target="http://www.craaq.qc.ca/oeb/default.aspx?ID=139#nb%20up" TargetMode="External" /><Relationship Id="rId408" Type="http://schemas.openxmlformats.org/officeDocument/2006/relationships/hyperlink" Target="http://www.craaq.qc.ca/oeb/default.aspx?ID=138#nb%20up" TargetMode="External" /><Relationship Id="rId409" Type="http://schemas.openxmlformats.org/officeDocument/2006/relationships/hyperlink" Target="http://www.craaq.qc.ca/oeb/default.aspx?ID=138#nb%20up" TargetMode="External" /><Relationship Id="rId410" Type="http://schemas.openxmlformats.org/officeDocument/2006/relationships/hyperlink" Target="http://www.craaq.qc.ca/oeb/default.aspx?ID=139#gain" TargetMode="External" /><Relationship Id="rId411" Type="http://schemas.openxmlformats.org/officeDocument/2006/relationships/hyperlink" Target="http://www.craaq.qc.ca/oeb/default.aspx?ID=139#gain" TargetMode="External" /><Relationship Id="rId412" Type="http://schemas.openxmlformats.org/officeDocument/2006/relationships/hyperlink" Target="http://www.craaq.qc.ca/oeb/default.aspx?ID=138#nb%20up" TargetMode="External" /><Relationship Id="rId413" Type="http://schemas.openxmlformats.org/officeDocument/2006/relationships/hyperlink" Target="http://www.craaq.qc.ca/oeb/default.aspx?ID=138#nb%20up" TargetMode="External" /><Relationship Id="rId414" Type="http://schemas.openxmlformats.org/officeDocument/2006/relationships/hyperlink" Target="http://www.craaq.qc.ca/oeb/default.aspx?ID=138#nb%20up" TargetMode="External" /><Relationship Id="rId415" Type="http://schemas.openxmlformats.org/officeDocument/2006/relationships/hyperlink" Target="http://www.craaq.qc.ca/oeb/default.aspx?ID=138#nb%20up" TargetMode="External" /><Relationship Id="rId416" Type="http://schemas.openxmlformats.org/officeDocument/2006/relationships/hyperlink" Target="http://www.craaq.qc.ca/oeb/default.aspx?ID=138#nb%20up" TargetMode="External" /><Relationship Id="rId417" Type="http://schemas.openxmlformats.org/officeDocument/2006/relationships/hyperlink" Target="http://www.craaq.qc.ca/oeb/default.aspx?ID=138#nb%20up" TargetMode="External" /><Relationship Id="rId418" Type="http://schemas.openxmlformats.org/officeDocument/2006/relationships/hyperlink" Target="http://www.craaq.qc.ca/oeb/default.aspx?ID=139#nb%20up" TargetMode="External" /><Relationship Id="rId419" Type="http://schemas.openxmlformats.org/officeDocument/2006/relationships/hyperlink" Target="http://www.craaq.qc.ca/oeb/default.aspx?ID=139#nb%20up" TargetMode="External" /><Relationship Id="rId420" Type="http://schemas.openxmlformats.org/officeDocument/2006/relationships/hyperlink" Target="http://www.craaq.qc.ca/oeb/default.aspx?ID=138#nb%20up" TargetMode="External" /><Relationship Id="rId421" Type="http://schemas.openxmlformats.org/officeDocument/2006/relationships/hyperlink" Target="http://www.craaq.qc.ca/oeb/default.aspx?ID=138#nb%20up" TargetMode="External" /><Relationship Id="rId422" Type="http://schemas.openxmlformats.org/officeDocument/2006/relationships/hyperlink" Target="http://www.craaq.qc.ca/oeb/default.aspx?ID=139#culture" TargetMode="External" /><Relationship Id="rId423" Type="http://schemas.openxmlformats.org/officeDocument/2006/relationships/hyperlink" Target="http://www.craaq.qc.ca/oeb/default.aspx?ID=139#culture" TargetMode="External" /><Relationship Id="rId424" Type="http://schemas.openxmlformats.org/officeDocument/2006/relationships/hyperlink" Target="http://www.craaq.qc.ca/oeb/default.aspx?ID=138#nb%20up" TargetMode="External" /><Relationship Id="rId425" Type="http://schemas.openxmlformats.org/officeDocument/2006/relationships/hyperlink" Target="http://www.craaq.qc.ca/oeb/default.aspx?ID=138#nb%20up" TargetMode="External" /><Relationship Id="rId426" Type="http://schemas.openxmlformats.org/officeDocument/2006/relationships/hyperlink" Target="http://www.craaq.qc.ca/oeb/default.aspx?ID=138#nb%20up" TargetMode="External" /><Relationship Id="rId427" Type="http://schemas.openxmlformats.org/officeDocument/2006/relationships/hyperlink" Target="http://www.craaq.qc.ca/oeb/default.aspx?ID=138#nb%20up" TargetMode="External" /><Relationship Id="rId428" Type="http://schemas.openxmlformats.org/officeDocument/2006/relationships/hyperlink" Target="http://www.craaq.qc.ca/oeb/default.aspx?ID=138#nb%20up" TargetMode="External" /><Relationship Id="rId429" Type="http://schemas.openxmlformats.org/officeDocument/2006/relationships/hyperlink" Target="http://www.craaq.qc.ca/oeb/default.aspx?ID=138#nb%20up" TargetMode="External" /><Relationship Id="rId430" Type="http://schemas.openxmlformats.org/officeDocument/2006/relationships/hyperlink" Target="http://www.craaq.qc.ca/oeb/default.aspx?ID=139#nb%20up" TargetMode="External" /><Relationship Id="rId431" Type="http://schemas.openxmlformats.org/officeDocument/2006/relationships/hyperlink" Target="http://www.craaq.qc.ca/oeb/default.aspx?ID=139#nb%20up" TargetMode="External" /><Relationship Id="rId432" Type="http://schemas.openxmlformats.org/officeDocument/2006/relationships/hyperlink" Target="http://www.craaq.qc.ca/oeb/default.aspx?ID=138#nb%20up" TargetMode="External" /><Relationship Id="rId433" Type="http://schemas.openxmlformats.org/officeDocument/2006/relationships/hyperlink" Target="http://www.craaq.qc.ca/oeb/default.aspx?ID=138#nb%20up" TargetMode="External" /><Relationship Id="rId434" Type="http://schemas.openxmlformats.org/officeDocument/2006/relationships/hyperlink" Target="http://www.craaq.qc.ca/oeb/default.aspx?ID=139#boise" TargetMode="External" /><Relationship Id="rId435" Type="http://schemas.openxmlformats.org/officeDocument/2006/relationships/hyperlink" Target="http://www.craaq.qc.ca/oeb/default.aspx?ID=139#boise" TargetMode="External" /><Relationship Id="rId436" Type="http://schemas.openxmlformats.org/officeDocument/2006/relationships/hyperlink" Target="http://www.craaq.qc.ca/oeb/default.aspx?ID=138#nb%20up" TargetMode="External" /><Relationship Id="rId437" Type="http://schemas.openxmlformats.org/officeDocument/2006/relationships/hyperlink" Target="http://www.craaq.qc.ca/oeb/default.aspx?ID=138#nb%20up" TargetMode="External" /><Relationship Id="rId438" Type="http://schemas.openxmlformats.org/officeDocument/2006/relationships/hyperlink" Target="http://www.craaq.qc.ca/oeb/default.aspx?ID=138#nb%20up" TargetMode="External" /><Relationship Id="rId439" Type="http://schemas.openxmlformats.org/officeDocument/2006/relationships/hyperlink" Target="http://www.craaq.qc.ca/oeb/default.aspx?ID=138#nb%20up" TargetMode="External" /><Relationship Id="rId440" Type="http://schemas.openxmlformats.org/officeDocument/2006/relationships/hyperlink" Target="http://www.craaq.qc.ca/oeb/default.aspx?ID=138#nb%20up" TargetMode="External" /><Relationship Id="rId441" Type="http://schemas.openxmlformats.org/officeDocument/2006/relationships/hyperlink" Target="http://www.craaq.qc.ca/oeb/default.aspx?ID=138#nb%20up" TargetMode="External" /><Relationship Id="rId442" Type="http://schemas.openxmlformats.org/officeDocument/2006/relationships/hyperlink" Target="http://www.craaq.qc.ca/oeb/default.aspx?ID=139#nb%20up" TargetMode="External" /><Relationship Id="rId443" Type="http://schemas.openxmlformats.org/officeDocument/2006/relationships/hyperlink" Target="http://www.craaq.qc.ca/oeb/default.aspx?ID=139#nb%20up" TargetMode="External" /><Relationship Id="rId444" Type="http://schemas.openxmlformats.org/officeDocument/2006/relationships/hyperlink" Target="http://www.craaq.qc.ca/oeb/default.aspx?ID=138#nb%20up" TargetMode="External" /><Relationship Id="rId445" Type="http://schemas.openxmlformats.org/officeDocument/2006/relationships/hyperlink" Target="http://www.craaq.qc.ca/oeb/default.aspx?ID=138#nb%20up" TargetMode="External" /><Relationship Id="rId446" Type="http://schemas.openxmlformats.org/officeDocument/2006/relationships/hyperlink" Target="http://www.craaq.qc.ca/oeb/default.aspx?ID=139#taux" TargetMode="External" /><Relationship Id="rId447" Type="http://schemas.openxmlformats.org/officeDocument/2006/relationships/hyperlink" Target="http://www.craaq.qc.ca/oeb/default.aspx?ID=139#taux" TargetMode="External" /><Relationship Id="rId448" Type="http://schemas.openxmlformats.org/officeDocument/2006/relationships/hyperlink" Target="http://www.craaq.qc.ca/oeb/default.aspx?ID=138#nb%20up" TargetMode="External" /><Relationship Id="rId449" Type="http://schemas.openxmlformats.org/officeDocument/2006/relationships/hyperlink" Target="http://www.craaq.qc.ca/oeb/default.aspx?ID=138#nb%20up" TargetMode="External" /><Relationship Id="rId450" Type="http://schemas.openxmlformats.org/officeDocument/2006/relationships/hyperlink" Target="http://www.craaq.qc.ca/oeb/default.aspx?ID=138#nb%20up" TargetMode="External" /><Relationship Id="rId451" Type="http://schemas.openxmlformats.org/officeDocument/2006/relationships/hyperlink" Target="http://www.craaq.qc.ca/oeb/default.aspx?ID=138#nb%20up" TargetMode="External" /><Relationship Id="rId452" Type="http://schemas.openxmlformats.org/officeDocument/2006/relationships/hyperlink" Target="http://www.craaq.qc.ca/oeb/default.aspx?ID=138#nb%20up" TargetMode="External" /><Relationship Id="rId453" Type="http://schemas.openxmlformats.org/officeDocument/2006/relationships/hyperlink" Target="http://www.craaq.qc.ca/oeb/default.aspx?ID=138#nb%20up" TargetMode="External" /><Relationship Id="rId454" Type="http://schemas.openxmlformats.org/officeDocument/2006/relationships/hyperlink" Target="http://www.craaq.qc.ca/oeb/default.aspx?ID=139#nb%20up" TargetMode="External" /><Relationship Id="rId455" Type="http://schemas.openxmlformats.org/officeDocument/2006/relationships/hyperlink" Target="http://www.craaq.qc.ca/oeb/default.aspx?ID=139#nb%20up" TargetMode="External" /><Relationship Id="rId456" Type="http://schemas.openxmlformats.org/officeDocument/2006/relationships/hyperlink" Target="http://www.craaq.qc.ca/oeb/default.aspx?ID=138#nb%20up" TargetMode="External" /><Relationship Id="rId457" Type="http://schemas.openxmlformats.org/officeDocument/2006/relationships/hyperlink" Target="http://www.craaq.qc.ca/oeb/default.aspx?ID=138#nb%20up" TargetMode="External" /><Relationship Id="rId458" Type="http://schemas.openxmlformats.org/officeDocument/2006/relationships/hyperlink" Target="http://www.craaq.qc.ca/oeb/default.aspx?ID=139#sommaire" TargetMode="External" /><Relationship Id="rId459" Type="http://schemas.openxmlformats.org/officeDocument/2006/relationships/hyperlink" Target="http://www.craaq.qc.ca/oeb/default.aspx?ID=139#sommaire" TargetMode="External" /><Relationship Id="rId460" Type="http://schemas.openxmlformats.org/officeDocument/2006/relationships/hyperlink" Target="http://www.craaq.qc.ca/oeb/default.aspx?ID=138#nb%20up" TargetMode="External" /><Relationship Id="rId461" Type="http://schemas.openxmlformats.org/officeDocument/2006/relationships/hyperlink" Target="http://www.craaq.qc.ca/oeb/default.aspx?ID=138#nb%20up" TargetMode="External" /><Relationship Id="rId462" Type="http://schemas.openxmlformats.org/officeDocument/2006/relationships/hyperlink" Target="http://www.craaq.qc.ca/oeb/default.aspx?ID=139#remplacement" TargetMode="External" /><Relationship Id="rId463" Type="http://schemas.openxmlformats.org/officeDocument/2006/relationships/hyperlink" Target="http://www.craaq.qc.ca/oeb/default.aspx?ID=139#remplacement" TargetMode="External" /><Relationship Id="rId464" Type="http://schemas.openxmlformats.org/officeDocument/2006/relationships/hyperlink" Target="http://www.craaq.qc.ca/oeb/default.aspx?ID=138#nb%20up" TargetMode="External" /><Relationship Id="rId465" Type="http://schemas.openxmlformats.org/officeDocument/2006/relationships/hyperlink" Target="http://www.craaq.qc.ca/oeb/default.aspx?ID=138#nb%20up" TargetMode="External" /><Relationship Id="rId466" Type="http://schemas.openxmlformats.org/officeDocument/2006/relationships/hyperlink" Target="http://www.craaq.qc.ca/oeb/default.aspx?ID=138#nb%20up" TargetMode="External" /><Relationship Id="rId467" Type="http://schemas.openxmlformats.org/officeDocument/2006/relationships/hyperlink" Target="http://www.craaq.qc.ca/oeb/default.aspx?ID=138#nb%20up" TargetMode="External" /><Relationship Id="rId468" Type="http://schemas.openxmlformats.org/officeDocument/2006/relationships/hyperlink" Target="http://www.craaq.qc.ca/oeb/default.aspx?ID=138#nb%20up" TargetMode="External" /><Relationship Id="rId469" Type="http://schemas.openxmlformats.org/officeDocument/2006/relationships/hyperlink" Target="http://www.craaq.qc.ca/oeb/default.aspx?ID=138#nb%20up" TargetMode="External" /><Relationship Id="rId470" Type="http://schemas.openxmlformats.org/officeDocument/2006/relationships/hyperlink" Target="http://www.craaq.qc.ca/oeb/default.aspx?ID=138#nb%20up" TargetMode="External" /><Relationship Id="rId471" Type="http://schemas.openxmlformats.org/officeDocument/2006/relationships/hyperlink" Target="http://www.craaq.qc.ca/oeb/default.aspx?ID=138#nb%20up" TargetMode="External" /><Relationship Id="rId472" Type="http://schemas.openxmlformats.org/officeDocument/2006/relationships/hyperlink" Target="http://www.craaq.qc.ca/oeb/default.aspx?ID=139#nb%20up" TargetMode="External" /><Relationship Id="rId473" Type="http://schemas.openxmlformats.org/officeDocument/2006/relationships/hyperlink" Target="http://www.craaq.qc.ca/oeb/default.aspx?ID=139#nb%20up" TargetMode="External" /><Relationship Id="rId474" Type="http://schemas.openxmlformats.org/officeDocument/2006/relationships/hyperlink" Target="http://www.craaq.qc.ca/oeb/default.aspx?ID=138#nb%20up" TargetMode="External" /><Relationship Id="rId475" Type="http://schemas.openxmlformats.org/officeDocument/2006/relationships/hyperlink" Target="http://www.craaq.qc.ca/oeb/default.aspx?ID=138#nb%20up" TargetMode="External" /><Relationship Id="rId476" Type="http://schemas.openxmlformats.org/officeDocument/2006/relationships/hyperlink" Target="http://www.craaq.qc.ca/oeb/default.aspx?ID=138#rendements" TargetMode="External" /><Relationship Id="rId477" Type="http://schemas.openxmlformats.org/officeDocument/2006/relationships/hyperlink" Target="http://www.craaq.qc.ca/oeb/default.aspx?ID=138#rendements" TargetMode="External" /><Relationship Id="rId478" Type="http://schemas.openxmlformats.org/officeDocument/2006/relationships/hyperlink" Target="http://www.craaq.qc.ca/oeb/default.aspx?ID=119#autres" TargetMode="External" /><Relationship Id="rId479" Type="http://schemas.openxmlformats.org/officeDocument/2006/relationships/hyperlink" Target="http://www.craaq.qc.ca/oeb/default.aspx?ID=119#autres" TargetMode="External" /><Relationship Id="rId480" Type="http://schemas.openxmlformats.org/officeDocument/2006/relationships/hyperlink" Target="http://www.craaq.qc.ca/oeb/default.aspx?ID=121#fertilisants" TargetMode="External" /><Relationship Id="rId481" Type="http://schemas.openxmlformats.org/officeDocument/2006/relationships/hyperlink" Target="http://www.craaq.qc.ca/oeb/default.aspx?ID=121#fertilisants" TargetMode="External" /><Relationship Id="rId482" Type="http://schemas.openxmlformats.org/officeDocument/2006/relationships/hyperlink" Target="http://www.craaq.qc.ca/oeb/default.aspx?ID=121#semence" TargetMode="External" /><Relationship Id="rId483" Type="http://schemas.openxmlformats.org/officeDocument/2006/relationships/hyperlink" Target="http://www.craaq.qc.ca/oeb/default.aspx?ID=121#semence" TargetMode="External" /><Relationship Id="rId484" Type="http://schemas.openxmlformats.org/officeDocument/2006/relationships/hyperlink" Target="http://www.craaq.qc.ca/oeb/default.aspx?ID=121#pesticides" TargetMode="External" /><Relationship Id="rId485" Type="http://schemas.openxmlformats.org/officeDocument/2006/relationships/hyperlink" Target="http://www.craaq.qc.ca/oeb/default.aspx?ID=121#pesticides" TargetMode="External" /><Relationship Id="rId486" Type="http://schemas.openxmlformats.org/officeDocument/2006/relationships/hyperlink" Target="http://www.craaq.qc.ca/oeb/default.aspx?ID=121#ficelles" TargetMode="External" /><Relationship Id="rId487" Type="http://schemas.openxmlformats.org/officeDocument/2006/relationships/hyperlink" Target="http://www.craaq.qc.ca/oeb/default.aspx?ID=121#ficelles" TargetMode="External" /><Relationship Id="rId488" Type="http://schemas.openxmlformats.org/officeDocument/2006/relationships/hyperlink" Target="http://www.craaq.qc.ca/oeb/default.aspx?ID=121#plastique" TargetMode="External" /><Relationship Id="rId489" Type="http://schemas.openxmlformats.org/officeDocument/2006/relationships/hyperlink" Target="http://www.craaq.qc.ca/oeb/default.aspx?ID=121#plastique" TargetMode="External" /><Relationship Id="rId490" Type="http://schemas.openxmlformats.org/officeDocument/2006/relationships/hyperlink" Target="http://www.craaq.qc.ca/oeb/default.aspx?ID=121#agent" TargetMode="External" /><Relationship Id="rId491" Type="http://schemas.openxmlformats.org/officeDocument/2006/relationships/hyperlink" Target="http://www.craaq.qc.ca/oeb/default.aspx?ID=121#agent" TargetMode="External" /><Relationship Id="rId492" Type="http://schemas.openxmlformats.org/officeDocument/2006/relationships/hyperlink" Target="http://www.craaq.qc.ca/oeb/default.aspx?ID=138#densite" TargetMode="External" /><Relationship Id="rId493" Type="http://schemas.openxmlformats.org/officeDocument/2006/relationships/hyperlink" Target="http://www.craaq.qc.ca/oeb/default.aspx?ID=138#densite" TargetMode="External" /><Relationship Id="rId494" Type="http://schemas.openxmlformats.org/officeDocument/2006/relationships/hyperlink" Target="http://www.craaq.qc.ca/oeb/default.aspx?ID=138#densite" TargetMode="External" /><Relationship Id="rId495" Type="http://schemas.openxmlformats.org/officeDocument/2006/relationships/hyperlink" Target="http://www.craaq.qc.ca/oeb/default.aspx?ID=138#densite" TargetMode="External" /><Relationship Id="rId496" Type="http://schemas.openxmlformats.org/officeDocument/2006/relationships/hyperlink" Target="http://www.craaq.qc.ca/oeb/default.aspx?ID=122#forfait" TargetMode="External" /><Relationship Id="rId497" Type="http://schemas.openxmlformats.org/officeDocument/2006/relationships/hyperlink" Target="http://www.craaq.qc.ca/oeb/default.aspx?ID=122#forfait" TargetMode="External" /><Relationship Id="rId498" Type="http://schemas.openxmlformats.org/officeDocument/2006/relationships/hyperlink" Target="http://www.craaq.qc.ca/oeb/default.aspx?ID=138#densite" TargetMode="External" /><Relationship Id="rId499" Type="http://schemas.openxmlformats.org/officeDocument/2006/relationships/hyperlink" Target="http://www.craaq.qc.ca/oeb/default.aspx?ID=138#densite" TargetMode="External" /><Relationship Id="rId500" Type="http://schemas.openxmlformats.org/officeDocument/2006/relationships/hyperlink" Target="http://www.craaq.qc.ca/oeb/default.aspx?ID=138#densite" TargetMode="External" /><Relationship Id="rId501" Type="http://schemas.openxmlformats.org/officeDocument/2006/relationships/hyperlink" Target="http://www.craaq.qc.ca/oeb/default.aspx?ID=138#densite" TargetMode="External" /><Relationship Id="rId502" Type="http://schemas.openxmlformats.org/officeDocument/2006/relationships/hyperlink" Target="http://www.craaq.qc.ca/oeb/default.aspx?ID=124#assurance-recolte" TargetMode="External" /><Relationship Id="rId503" Type="http://schemas.openxmlformats.org/officeDocument/2006/relationships/hyperlink" Target="http://www.craaq.qc.ca/oeb/default.aspx?ID=124#assurance-recolte" TargetMode="External" /><Relationship Id="rId504" Type="http://schemas.openxmlformats.org/officeDocument/2006/relationships/hyperlink" Target="http://www.craaq.qc.ca/oeb/default.aspx?ID=139#lait" TargetMode="External" /><Relationship Id="rId505" Type="http://schemas.openxmlformats.org/officeDocument/2006/relationships/hyperlink" Target="http://www.craaq.qc.ca/oeb/default.aspx?ID=139#lait" TargetMode="External" /><Relationship Id="rId506" Type="http://schemas.openxmlformats.org/officeDocument/2006/relationships/hyperlink" Target="http://www.craaq.qc.ca/oeb/default.aspx?ID=138#densite" TargetMode="External" /><Relationship Id="rId507" Type="http://schemas.openxmlformats.org/officeDocument/2006/relationships/hyperlink" Target="http://www.craaq.qc.ca/oeb/default.aspx?ID=138#densite" TargetMode="External" /><Relationship Id="rId508" Type="http://schemas.openxmlformats.org/officeDocument/2006/relationships/hyperlink" Target="http://www.craaq.qc.ca/oeb/default.aspx?ID=138#densite" TargetMode="External" /><Relationship Id="rId509" Type="http://schemas.openxmlformats.org/officeDocument/2006/relationships/hyperlink" Target="http://www.craaq.qc.ca/oeb/default.aspx?ID=138#densite" TargetMode="External" /><Relationship Id="rId510" Type="http://schemas.openxmlformats.org/officeDocument/2006/relationships/hyperlink" Target="http://www.craaq.qc.ca/oeb/default.aspx?ID=144" TargetMode="External" /><Relationship Id="rId511" Type="http://schemas.openxmlformats.org/officeDocument/2006/relationships/hyperlink" Target="http://www.craaq.qc.ca/oeb/default.aspx?ID=144" TargetMode="External" /><Relationship Id="rId512" Type="http://schemas.openxmlformats.org/officeDocument/2006/relationships/hyperlink" Target="http://www.craaq.qc.ca/oeb/default.aspx?ID=138#densite" TargetMode="External" /><Relationship Id="rId513" Type="http://schemas.openxmlformats.org/officeDocument/2006/relationships/hyperlink" Target="http://www.craaq.qc.ca/oeb/default.aspx?ID=138#densite" TargetMode="External" /><Relationship Id="rId514" Type="http://schemas.openxmlformats.org/officeDocument/2006/relationships/hyperlink" Target="http://www.craaq.qc.ca/oeb/default.aspx?ID=138#densite" TargetMode="External" /><Relationship Id="rId515" Type="http://schemas.openxmlformats.org/officeDocument/2006/relationships/hyperlink" Target="http://www.craaq.qc.ca/oeb/default.aspx?ID=138#densite" TargetMode="External" /><Relationship Id="rId516" Type="http://schemas.openxmlformats.org/officeDocument/2006/relationships/hyperlink" Target="http://www.craaq.qc.ca/oeb/default.aspx?ID=124#enregistrement" TargetMode="External" /><Relationship Id="rId517" Type="http://schemas.openxmlformats.org/officeDocument/2006/relationships/hyperlink" Target="http://www.craaq.qc.ca/oeb/default.aspx?ID=124#enregistrement" TargetMode="External" /><Relationship Id="rId518" Type="http://schemas.openxmlformats.org/officeDocument/2006/relationships/image" Target="../media/image2.jpeg" /><Relationship Id="rId519" Type="http://schemas.openxmlformats.org/officeDocument/2006/relationships/image" Target="../media/image3.jpeg" /><Relationship Id="rId520" Type="http://schemas.openxmlformats.org/officeDocument/2006/relationships/hyperlink" Target="http://www.craaq.qc.ca/oeb/default.aspx?ID=119#Agri-i" TargetMode="External" /><Relationship Id="rId521" Type="http://schemas.openxmlformats.org/officeDocument/2006/relationships/hyperlink" Target="http://www.craaq.qc.ca/oeb/default.aspx?ID=119#Agri-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237</xdr:row>
      <xdr:rowOff>9525</xdr:rowOff>
    </xdr:from>
    <xdr:to>
      <xdr:col>0</xdr:col>
      <xdr:colOff>257175</xdr:colOff>
      <xdr:row>237</xdr:row>
      <xdr:rowOff>152400</xdr:rowOff>
    </xdr:to>
    <xdr:pic>
      <xdr:nvPicPr>
        <xdr:cNvPr id="1" name="Picture 9" descr="bouton_iaca31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80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237</xdr:row>
      <xdr:rowOff>9525</xdr:rowOff>
    </xdr:from>
    <xdr:to>
      <xdr:col>0</xdr:col>
      <xdr:colOff>257175</xdr:colOff>
      <xdr:row>237</xdr:row>
      <xdr:rowOff>152400</xdr:rowOff>
    </xdr:to>
    <xdr:pic>
      <xdr:nvPicPr>
        <xdr:cNvPr id="2" name="Picture 10" descr="bouton_iaca31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80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237</xdr:row>
      <xdr:rowOff>9525</xdr:rowOff>
    </xdr:from>
    <xdr:to>
      <xdr:col>0</xdr:col>
      <xdr:colOff>257175</xdr:colOff>
      <xdr:row>237</xdr:row>
      <xdr:rowOff>152400</xdr:rowOff>
    </xdr:to>
    <xdr:pic>
      <xdr:nvPicPr>
        <xdr:cNvPr id="3" name="Picture 11" descr="bouton_iaca3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80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257</xdr:row>
      <xdr:rowOff>9525</xdr:rowOff>
    </xdr:from>
    <xdr:to>
      <xdr:col>0</xdr:col>
      <xdr:colOff>257175</xdr:colOff>
      <xdr:row>257</xdr:row>
      <xdr:rowOff>152400</xdr:rowOff>
    </xdr:to>
    <xdr:pic>
      <xdr:nvPicPr>
        <xdr:cNvPr id="4" name="Picture 12" descr="bouton_iaca31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1119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257</xdr:row>
      <xdr:rowOff>9525</xdr:rowOff>
    </xdr:from>
    <xdr:to>
      <xdr:col>0</xdr:col>
      <xdr:colOff>257175</xdr:colOff>
      <xdr:row>257</xdr:row>
      <xdr:rowOff>152400</xdr:rowOff>
    </xdr:to>
    <xdr:pic>
      <xdr:nvPicPr>
        <xdr:cNvPr id="5" name="Picture 13" descr="bouton_iaca313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1119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257</xdr:row>
      <xdr:rowOff>9525</xdr:rowOff>
    </xdr:from>
    <xdr:to>
      <xdr:col>0</xdr:col>
      <xdr:colOff>257175</xdr:colOff>
      <xdr:row>257</xdr:row>
      <xdr:rowOff>152400</xdr:rowOff>
    </xdr:to>
    <xdr:pic>
      <xdr:nvPicPr>
        <xdr:cNvPr id="6" name="Picture 14" descr="bouton_iaca31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1119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264</xdr:row>
      <xdr:rowOff>19050</xdr:rowOff>
    </xdr:from>
    <xdr:to>
      <xdr:col>0</xdr:col>
      <xdr:colOff>257175</xdr:colOff>
      <xdr:row>264</xdr:row>
      <xdr:rowOff>238125</xdr:rowOff>
    </xdr:to>
    <xdr:pic>
      <xdr:nvPicPr>
        <xdr:cNvPr id="7" name="Picture 15" descr="bouton_iaca313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2624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264</xdr:row>
      <xdr:rowOff>19050</xdr:rowOff>
    </xdr:from>
    <xdr:to>
      <xdr:col>0</xdr:col>
      <xdr:colOff>257175</xdr:colOff>
      <xdr:row>264</xdr:row>
      <xdr:rowOff>238125</xdr:rowOff>
    </xdr:to>
    <xdr:pic>
      <xdr:nvPicPr>
        <xdr:cNvPr id="8" name="Picture 16" descr="bouton_iaca313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2624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264</xdr:row>
      <xdr:rowOff>19050</xdr:rowOff>
    </xdr:from>
    <xdr:to>
      <xdr:col>0</xdr:col>
      <xdr:colOff>257175</xdr:colOff>
      <xdr:row>264</xdr:row>
      <xdr:rowOff>238125</xdr:rowOff>
    </xdr:to>
    <xdr:pic>
      <xdr:nvPicPr>
        <xdr:cNvPr id="9" name="Picture 17" descr="bouton_iaca313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2624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297</xdr:row>
      <xdr:rowOff>9525</xdr:rowOff>
    </xdr:from>
    <xdr:to>
      <xdr:col>0</xdr:col>
      <xdr:colOff>257175</xdr:colOff>
      <xdr:row>297</xdr:row>
      <xdr:rowOff>152400</xdr:rowOff>
    </xdr:to>
    <xdr:pic>
      <xdr:nvPicPr>
        <xdr:cNvPr id="10" name="Picture 18" descr="bouton_iaca313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920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297</xdr:row>
      <xdr:rowOff>9525</xdr:rowOff>
    </xdr:from>
    <xdr:to>
      <xdr:col>0</xdr:col>
      <xdr:colOff>257175</xdr:colOff>
      <xdr:row>297</xdr:row>
      <xdr:rowOff>152400</xdr:rowOff>
    </xdr:to>
    <xdr:pic>
      <xdr:nvPicPr>
        <xdr:cNvPr id="11" name="Picture 19" descr="bouton_iaca313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920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297</xdr:row>
      <xdr:rowOff>9525</xdr:rowOff>
    </xdr:from>
    <xdr:to>
      <xdr:col>0</xdr:col>
      <xdr:colOff>257175</xdr:colOff>
      <xdr:row>297</xdr:row>
      <xdr:rowOff>152400</xdr:rowOff>
    </xdr:to>
    <xdr:pic>
      <xdr:nvPicPr>
        <xdr:cNvPr id="12" name="Picture 20" descr="bouton_iaca31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920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285</xdr:row>
      <xdr:rowOff>9525</xdr:rowOff>
    </xdr:from>
    <xdr:to>
      <xdr:col>0</xdr:col>
      <xdr:colOff>257175</xdr:colOff>
      <xdr:row>285</xdr:row>
      <xdr:rowOff>152400</xdr:rowOff>
    </xdr:to>
    <xdr:pic>
      <xdr:nvPicPr>
        <xdr:cNvPr id="13" name="Picture 21" descr="bouton_iaca3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977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285</xdr:row>
      <xdr:rowOff>9525</xdr:rowOff>
    </xdr:from>
    <xdr:to>
      <xdr:col>0</xdr:col>
      <xdr:colOff>257175</xdr:colOff>
      <xdr:row>285</xdr:row>
      <xdr:rowOff>152400</xdr:rowOff>
    </xdr:to>
    <xdr:pic>
      <xdr:nvPicPr>
        <xdr:cNvPr id="14" name="Picture 22" descr="bouton_iaca313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977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285</xdr:row>
      <xdr:rowOff>9525</xdr:rowOff>
    </xdr:from>
    <xdr:to>
      <xdr:col>0</xdr:col>
      <xdr:colOff>257175</xdr:colOff>
      <xdr:row>285</xdr:row>
      <xdr:rowOff>152400</xdr:rowOff>
    </xdr:to>
    <xdr:pic>
      <xdr:nvPicPr>
        <xdr:cNvPr id="15" name="Picture 23" descr="bouton_iaca313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977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308</xdr:row>
      <xdr:rowOff>9525</xdr:rowOff>
    </xdr:from>
    <xdr:to>
      <xdr:col>0</xdr:col>
      <xdr:colOff>257175</xdr:colOff>
      <xdr:row>308</xdr:row>
      <xdr:rowOff>152400</xdr:rowOff>
    </xdr:to>
    <xdr:pic>
      <xdr:nvPicPr>
        <xdr:cNvPr id="16" name="Picture 24" descr="bouton_iaca313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70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308</xdr:row>
      <xdr:rowOff>9525</xdr:rowOff>
    </xdr:from>
    <xdr:to>
      <xdr:col>0</xdr:col>
      <xdr:colOff>257175</xdr:colOff>
      <xdr:row>308</xdr:row>
      <xdr:rowOff>152400</xdr:rowOff>
    </xdr:to>
    <xdr:pic>
      <xdr:nvPicPr>
        <xdr:cNvPr id="17" name="Picture 25" descr="bouton_iaca313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70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308</xdr:row>
      <xdr:rowOff>9525</xdr:rowOff>
    </xdr:from>
    <xdr:to>
      <xdr:col>0</xdr:col>
      <xdr:colOff>257175</xdr:colOff>
      <xdr:row>308</xdr:row>
      <xdr:rowOff>152400</xdr:rowOff>
    </xdr:to>
    <xdr:pic>
      <xdr:nvPicPr>
        <xdr:cNvPr id="18" name="Picture 26" descr="bouton_iaca313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70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211</xdr:row>
      <xdr:rowOff>9525</xdr:rowOff>
    </xdr:from>
    <xdr:to>
      <xdr:col>0</xdr:col>
      <xdr:colOff>257175</xdr:colOff>
      <xdr:row>211</xdr:row>
      <xdr:rowOff>152400</xdr:rowOff>
    </xdr:to>
    <xdr:pic>
      <xdr:nvPicPr>
        <xdr:cNvPr id="19" name="Picture 27" descr="bouton_iaca313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737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211</xdr:row>
      <xdr:rowOff>9525</xdr:rowOff>
    </xdr:from>
    <xdr:to>
      <xdr:col>0</xdr:col>
      <xdr:colOff>257175</xdr:colOff>
      <xdr:row>211</xdr:row>
      <xdr:rowOff>152400</xdr:rowOff>
    </xdr:to>
    <xdr:pic>
      <xdr:nvPicPr>
        <xdr:cNvPr id="20" name="Picture 28" descr="bouton_iaca3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737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211</xdr:row>
      <xdr:rowOff>9525</xdr:rowOff>
    </xdr:from>
    <xdr:to>
      <xdr:col>0</xdr:col>
      <xdr:colOff>257175</xdr:colOff>
      <xdr:row>211</xdr:row>
      <xdr:rowOff>152400</xdr:rowOff>
    </xdr:to>
    <xdr:pic>
      <xdr:nvPicPr>
        <xdr:cNvPr id="21" name="Picture 29" descr="bouton_iaca313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737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212</xdr:row>
      <xdr:rowOff>9525</xdr:rowOff>
    </xdr:from>
    <xdr:to>
      <xdr:col>0</xdr:col>
      <xdr:colOff>257175</xdr:colOff>
      <xdr:row>212</xdr:row>
      <xdr:rowOff>152400</xdr:rowOff>
    </xdr:to>
    <xdr:pic>
      <xdr:nvPicPr>
        <xdr:cNvPr id="22" name="Picture 30" descr="bouton_iaca313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899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212</xdr:row>
      <xdr:rowOff>9525</xdr:rowOff>
    </xdr:from>
    <xdr:to>
      <xdr:col>0</xdr:col>
      <xdr:colOff>257175</xdr:colOff>
      <xdr:row>212</xdr:row>
      <xdr:rowOff>152400</xdr:rowOff>
    </xdr:to>
    <xdr:pic>
      <xdr:nvPicPr>
        <xdr:cNvPr id="23" name="Picture 31" descr="bouton_iaca31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899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212</xdr:row>
      <xdr:rowOff>9525</xdr:rowOff>
    </xdr:from>
    <xdr:to>
      <xdr:col>0</xdr:col>
      <xdr:colOff>257175</xdr:colOff>
      <xdr:row>212</xdr:row>
      <xdr:rowOff>152400</xdr:rowOff>
    </xdr:to>
    <xdr:pic>
      <xdr:nvPicPr>
        <xdr:cNvPr id="24" name="Picture 32" descr="bouton_iaca313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899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213</xdr:row>
      <xdr:rowOff>9525</xdr:rowOff>
    </xdr:from>
    <xdr:to>
      <xdr:col>0</xdr:col>
      <xdr:colOff>257175</xdr:colOff>
      <xdr:row>213</xdr:row>
      <xdr:rowOff>152400</xdr:rowOff>
    </xdr:to>
    <xdr:pic>
      <xdr:nvPicPr>
        <xdr:cNvPr id="25" name="Picture 33" descr="bouton_iaca313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61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213</xdr:row>
      <xdr:rowOff>9525</xdr:rowOff>
    </xdr:from>
    <xdr:to>
      <xdr:col>0</xdr:col>
      <xdr:colOff>257175</xdr:colOff>
      <xdr:row>213</xdr:row>
      <xdr:rowOff>152400</xdr:rowOff>
    </xdr:to>
    <xdr:pic>
      <xdr:nvPicPr>
        <xdr:cNvPr id="26" name="Picture 34" descr="bouton_iaca313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61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213</xdr:row>
      <xdr:rowOff>9525</xdr:rowOff>
    </xdr:from>
    <xdr:to>
      <xdr:col>0</xdr:col>
      <xdr:colOff>257175</xdr:colOff>
      <xdr:row>213</xdr:row>
      <xdr:rowOff>152400</xdr:rowOff>
    </xdr:to>
    <xdr:pic>
      <xdr:nvPicPr>
        <xdr:cNvPr id="27" name="Picture 35" descr="bouton_iaca313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61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214</xdr:row>
      <xdr:rowOff>9525</xdr:rowOff>
    </xdr:from>
    <xdr:to>
      <xdr:col>0</xdr:col>
      <xdr:colOff>257175</xdr:colOff>
      <xdr:row>214</xdr:row>
      <xdr:rowOff>152400</xdr:rowOff>
    </xdr:to>
    <xdr:pic>
      <xdr:nvPicPr>
        <xdr:cNvPr id="28" name="Picture 36" descr="bouton_iaca313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23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214</xdr:row>
      <xdr:rowOff>9525</xdr:rowOff>
    </xdr:from>
    <xdr:to>
      <xdr:col>0</xdr:col>
      <xdr:colOff>257175</xdr:colOff>
      <xdr:row>214</xdr:row>
      <xdr:rowOff>152400</xdr:rowOff>
    </xdr:to>
    <xdr:pic>
      <xdr:nvPicPr>
        <xdr:cNvPr id="29" name="Picture 37" descr="bouton_iaca313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23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214</xdr:row>
      <xdr:rowOff>9525</xdr:rowOff>
    </xdr:from>
    <xdr:to>
      <xdr:col>0</xdr:col>
      <xdr:colOff>257175</xdr:colOff>
      <xdr:row>214</xdr:row>
      <xdr:rowOff>152400</xdr:rowOff>
    </xdr:to>
    <xdr:pic>
      <xdr:nvPicPr>
        <xdr:cNvPr id="30" name="Picture 38" descr="bouton_iaca313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23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215</xdr:row>
      <xdr:rowOff>9525</xdr:rowOff>
    </xdr:from>
    <xdr:to>
      <xdr:col>0</xdr:col>
      <xdr:colOff>257175</xdr:colOff>
      <xdr:row>215</xdr:row>
      <xdr:rowOff>152400</xdr:rowOff>
    </xdr:to>
    <xdr:pic>
      <xdr:nvPicPr>
        <xdr:cNvPr id="31" name="Picture 39" descr="bouton_iaca313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385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215</xdr:row>
      <xdr:rowOff>9525</xdr:rowOff>
    </xdr:from>
    <xdr:to>
      <xdr:col>0</xdr:col>
      <xdr:colOff>257175</xdr:colOff>
      <xdr:row>215</xdr:row>
      <xdr:rowOff>152400</xdr:rowOff>
    </xdr:to>
    <xdr:pic>
      <xdr:nvPicPr>
        <xdr:cNvPr id="32" name="Picture 40" descr="bouton_iaca313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385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215</xdr:row>
      <xdr:rowOff>9525</xdr:rowOff>
    </xdr:from>
    <xdr:to>
      <xdr:col>0</xdr:col>
      <xdr:colOff>257175</xdr:colOff>
      <xdr:row>215</xdr:row>
      <xdr:rowOff>152400</xdr:rowOff>
    </xdr:to>
    <xdr:pic>
      <xdr:nvPicPr>
        <xdr:cNvPr id="33" name="Picture 41" descr="bouton_iaca313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385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216</xdr:row>
      <xdr:rowOff>9525</xdr:rowOff>
    </xdr:from>
    <xdr:to>
      <xdr:col>0</xdr:col>
      <xdr:colOff>257175</xdr:colOff>
      <xdr:row>216</xdr:row>
      <xdr:rowOff>152400</xdr:rowOff>
    </xdr:to>
    <xdr:pic>
      <xdr:nvPicPr>
        <xdr:cNvPr id="34" name="Picture 42" descr="bouton_iaca313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547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216</xdr:row>
      <xdr:rowOff>9525</xdr:rowOff>
    </xdr:from>
    <xdr:to>
      <xdr:col>0</xdr:col>
      <xdr:colOff>257175</xdr:colOff>
      <xdr:row>216</xdr:row>
      <xdr:rowOff>152400</xdr:rowOff>
    </xdr:to>
    <xdr:pic>
      <xdr:nvPicPr>
        <xdr:cNvPr id="35" name="Picture 43" descr="bouton_iaca313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547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216</xdr:row>
      <xdr:rowOff>9525</xdr:rowOff>
    </xdr:from>
    <xdr:to>
      <xdr:col>0</xdr:col>
      <xdr:colOff>257175</xdr:colOff>
      <xdr:row>216</xdr:row>
      <xdr:rowOff>152400</xdr:rowOff>
    </xdr:to>
    <xdr:pic>
      <xdr:nvPicPr>
        <xdr:cNvPr id="36" name="Picture 44" descr="bouton_iaca313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547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217</xdr:row>
      <xdr:rowOff>9525</xdr:rowOff>
    </xdr:from>
    <xdr:to>
      <xdr:col>0</xdr:col>
      <xdr:colOff>257175</xdr:colOff>
      <xdr:row>217</xdr:row>
      <xdr:rowOff>152400</xdr:rowOff>
    </xdr:to>
    <xdr:pic>
      <xdr:nvPicPr>
        <xdr:cNvPr id="37" name="Picture 45" descr="bouton_iaca313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709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217</xdr:row>
      <xdr:rowOff>9525</xdr:rowOff>
    </xdr:from>
    <xdr:to>
      <xdr:col>0</xdr:col>
      <xdr:colOff>257175</xdr:colOff>
      <xdr:row>217</xdr:row>
      <xdr:rowOff>152400</xdr:rowOff>
    </xdr:to>
    <xdr:pic>
      <xdr:nvPicPr>
        <xdr:cNvPr id="38" name="Picture 46" descr="bouton_iaca313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709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217</xdr:row>
      <xdr:rowOff>9525</xdr:rowOff>
    </xdr:from>
    <xdr:to>
      <xdr:col>0</xdr:col>
      <xdr:colOff>257175</xdr:colOff>
      <xdr:row>217</xdr:row>
      <xdr:rowOff>152400</xdr:rowOff>
    </xdr:to>
    <xdr:pic>
      <xdr:nvPicPr>
        <xdr:cNvPr id="39" name="Picture 47" descr="bouton_iaca31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709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222</xdr:row>
      <xdr:rowOff>9525</xdr:rowOff>
    </xdr:from>
    <xdr:to>
      <xdr:col>0</xdr:col>
      <xdr:colOff>257175</xdr:colOff>
      <xdr:row>222</xdr:row>
      <xdr:rowOff>152400</xdr:rowOff>
    </xdr:to>
    <xdr:pic>
      <xdr:nvPicPr>
        <xdr:cNvPr id="40" name="Picture 48" descr="bouton_iaca313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518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222</xdr:row>
      <xdr:rowOff>9525</xdr:rowOff>
    </xdr:from>
    <xdr:to>
      <xdr:col>0</xdr:col>
      <xdr:colOff>257175</xdr:colOff>
      <xdr:row>222</xdr:row>
      <xdr:rowOff>152400</xdr:rowOff>
    </xdr:to>
    <xdr:pic>
      <xdr:nvPicPr>
        <xdr:cNvPr id="41" name="Picture 49" descr="bouton_iaca313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518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222</xdr:row>
      <xdr:rowOff>9525</xdr:rowOff>
    </xdr:from>
    <xdr:to>
      <xdr:col>0</xdr:col>
      <xdr:colOff>257175</xdr:colOff>
      <xdr:row>222</xdr:row>
      <xdr:rowOff>152400</xdr:rowOff>
    </xdr:to>
    <xdr:pic>
      <xdr:nvPicPr>
        <xdr:cNvPr id="42" name="Picture 50" descr="bouton_iaca313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518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194</xdr:row>
      <xdr:rowOff>9525</xdr:rowOff>
    </xdr:from>
    <xdr:to>
      <xdr:col>0</xdr:col>
      <xdr:colOff>257175</xdr:colOff>
      <xdr:row>194</xdr:row>
      <xdr:rowOff>152400</xdr:rowOff>
    </xdr:to>
    <xdr:pic>
      <xdr:nvPicPr>
        <xdr:cNvPr id="43" name="Picture 51" descr="bouton_iaca313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956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194</xdr:row>
      <xdr:rowOff>9525</xdr:rowOff>
    </xdr:from>
    <xdr:to>
      <xdr:col>0</xdr:col>
      <xdr:colOff>257175</xdr:colOff>
      <xdr:row>194</xdr:row>
      <xdr:rowOff>152400</xdr:rowOff>
    </xdr:to>
    <xdr:pic>
      <xdr:nvPicPr>
        <xdr:cNvPr id="44" name="Picture 52" descr="bouton_iaca313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956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194</xdr:row>
      <xdr:rowOff>9525</xdr:rowOff>
    </xdr:from>
    <xdr:to>
      <xdr:col>0</xdr:col>
      <xdr:colOff>257175</xdr:colOff>
      <xdr:row>194</xdr:row>
      <xdr:rowOff>152400</xdr:rowOff>
    </xdr:to>
    <xdr:pic>
      <xdr:nvPicPr>
        <xdr:cNvPr id="45" name="Picture 53" descr="bouton_iaca313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956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173</xdr:row>
      <xdr:rowOff>9525</xdr:rowOff>
    </xdr:from>
    <xdr:to>
      <xdr:col>0</xdr:col>
      <xdr:colOff>257175</xdr:colOff>
      <xdr:row>173</xdr:row>
      <xdr:rowOff>152400</xdr:rowOff>
    </xdr:to>
    <xdr:pic>
      <xdr:nvPicPr>
        <xdr:cNvPr id="46" name="Picture 54" descr="bouton_iaca313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432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173</xdr:row>
      <xdr:rowOff>9525</xdr:rowOff>
    </xdr:from>
    <xdr:to>
      <xdr:col>0</xdr:col>
      <xdr:colOff>257175</xdr:colOff>
      <xdr:row>173</xdr:row>
      <xdr:rowOff>152400</xdr:rowOff>
    </xdr:to>
    <xdr:pic>
      <xdr:nvPicPr>
        <xdr:cNvPr id="47" name="Picture 55" descr="bouton_iaca31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432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173</xdr:row>
      <xdr:rowOff>9525</xdr:rowOff>
    </xdr:from>
    <xdr:to>
      <xdr:col>0</xdr:col>
      <xdr:colOff>257175</xdr:colOff>
      <xdr:row>173</xdr:row>
      <xdr:rowOff>152400</xdr:rowOff>
    </xdr:to>
    <xdr:pic>
      <xdr:nvPicPr>
        <xdr:cNvPr id="48" name="Picture 56" descr="bouton_iaca313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432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223</xdr:row>
      <xdr:rowOff>9525</xdr:rowOff>
    </xdr:from>
    <xdr:to>
      <xdr:col>0</xdr:col>
      <xdr:colOff>257175</xdr:colOff>
      <xdr:row>223</xdr:row>
      <xdr:rowOff>152400</xdr:rowOff>
    </xdr:to>
    <xdr:pic>
      <xdr:nvPicPr>
        <xdr:cNvPr id="49" name="Picture 57" descr="bouton_iaca313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68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223</xdr:row>
      <xdr:rowOff>9525</xdr:rowOff>
    </xdr:from>
    <xdr:to>
      <xdr:col>0</xdr:col>
      <xdr:colOff>257175</xdr:colOff>
      <xdr:row>223</xdr:row>
      <xdr:rowOff>152400</xdr:rowOff>
    </xdr:to>
    <xdr:pic>
      <xdr:nvPicPr>
        <xdr:cNvPr id="50" name="Picture 58" descr="bouton_iaca313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68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223</xdr:row>
      <xdr:rowOff>9525</xdr:rowOff>
    </xdr:from>
    <xdr:to>
      <xdr:col>0</xdr:col>
      <xdr:colOff>257175</xdr:colOff>
      <xdr:row>223</xdr:row>
      <xdr:rowOff>152400</xdr:rowOff>
    </xdr:to>
    <xdr:pic>
      <xdr:nvPicPr>
        <xdr:cNvPr id="51" name="Picture 59" descr="bouton_iaca313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68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225</xdr:row>
      <xdr:rowOff>9525</xdr:rowOff>
    </xdr:from>
    <xdr:to>
      <xdr:col>0</xdr:col>
      <xdr:colOff>257175</xdr:colOff>
      <xdr:row>225</xdr:row>
      <xdr:rowOff>152400</xdr:rowOff>
    </xdr:to>
    <xdr:pic>
      <xdr:nvPicPr>
        <xdr:cNvPr id="52" name="Picture 60" descr="bouton_iaca313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004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225</xdr:row>
      <xdr:rowOff>9525</xdr:rowOff>
    </xdr:from>
    <xdr:to>
      <xdr:col>0</xdr:col>
      <xdr:colOff>257175</xdr:colOff>
      <xdr:row>225</xdr:row>
      <xdr:rowOff>152400</xdr:rowOff>
    </xdr:to>
    <xdr:pic>
      <xdr:nvPicPr>
        <xdr:cNvPr id="53" name="Picture 61" descr="bouton_iaca313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004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225</xdr:row>
      <xdr:rowOff>9525</xdr:rowOff>
    </xdr:from>
    <xdr:to>
      <xdr:col>0</xdr:col>
      <xdr:colOff>257175</xdr:colOff>
      <xdr:row>225</xdr:row>
      <xdr:rowOff>152400</xdr:rowOff>
    </xdr:to>
    <xdr:pic>
      <xdr:nvPicPr>
        <xdr:cNvPr id="54" name="Picture 62" descr="bouton_iaca313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004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226</xdr:row>
      <xdr:rowOff>9525</xdr:rowOff>
    </xdr:from>
    <xdr:to>
      <xdr:col>0</xdr:col>
      <xdr:colOff>257175</xdr:colOff>
      <xdr:row>226</xdr:row>
      <xdr:rowOff>152400</xdr:rowOff>
    </xdr:to>
    <xdr:pic>
      <xdr:nvPicPr>
        <xdr:cNvPr id="55" name="Picture 63" descr="bouton_iaca313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166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226</xdr:row>
      <xdr:rowOff>9525</xdr:rowOff>
    </xdr:from>
    <xdr:to>
      <xdr:col>0</xdr:col>
      <xdr:colOff>257175</xdr:colOff>
      <xdr:row>226</xdr:row>
      <xdr:rowOff>152400</xdr:rowOff>
    </xdr:to>
    <xdr:pic>
      <xdr:nvPicPr>
        <xdr:cNvPr id="56" name="Picture 64" descr="bouton_iaca313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166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226</xdr:row>
      <xdr:rowOff>9525</xdr:rowOff>
    </xdr:from>
    <xdr:to>
      <xdr:col>0</xdr:col>
      <xdr:colOff>257175</xdr:colOff>
      <xdr:row>226</xdr:row>
      <xdr:rowOff>152400</xdr:rowOff>
    </xdr:to>
    <xdr:pic>
      <xdr:nvPicPr>
        <xdr:cNvPr id="57" name="Picture 65" descr="bouton_iaca313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166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227</xdr:row>
      <xdr:rowOff>9525</xdr:rowOff>
    </xdr:from>
    <xdr:to>
      <xdr:col>0</xdr:col>
      <xdr:colOff>257175</xdr:colOff>
      <xdr:row>227</xdr:row>
      <xdr:rowOff>152400</xdr:rowOff>
    </xdr:to>
    <xdr:pic>
      <xdr:nvPicPr>
        <xdr:cNvPr id="58" name="Picture 66" descr="bouton_iaca313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328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227</xdr:row>
      <xdr:rowOff>9525</xdr:rowOff>
    </xdr:from>
    <xdr:to>
      <xdr:col>0</xdr:col>
      <xdr:colOff>257175</xdr:colOff>
      <xdr:row>227</xdr:row>
      <xdr:rowOff>152400</xdr:rowOff>
    </xdr:to>
    <xdr:pic>
      <xdr:nvPicPr>
        <xdr:cNvPr id="59" name="Picture 67" descr="bouton_iaca313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328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227</xdr:row>
      <xdr:rowOff>9525</xdr:rowOff>
    </xdr:from>
    <xdr:to>
      <xdr:col>0</xdr:col>
      <xdr:colOff>257175</xdr:colOff>
      <xdr:row>227</xdr:row>
      <xdr:rowOff>152400</xdr:rowOff>
    </xdr:to>
    <xdr:pic>
      <xdr:nvPicPr>
        <xdr:cNvPr id="60" name="Picture 68" descr="bouton_iaca313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328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228</xdr:row>
      <xdr:rowOff>9525</xdr:rowOff>
    </xdr:from>
    <xdr:to>
      <xdr:col>0</xdr:col>
      <xdr:colOff>257175</xdr:colOff>
      <xdr:row>228</xdr:row>
      <xdr:rowOff>152400</xdr:rowOff>
    </xdr:to>
    <xdr:pic>
      <xdr:nvPicPr>
        <xdr:cNvPr id="61" name="Picture 69" descr="bouton_iaca313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490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228</xdr:row>
      <xdr:rowOff>9525</xdr:rowOff>
    </xdr:from>
    <xdr:to>
      <xdr:col>0</xdr:col>
      <xdr:colOff>257175</xdr:colOff>
      <xdr:row>228</xdr:row>
      <xdr:rowOff>152400</xdr:rowOff>
    </xdr:to>
    <xdr:pic>
      <xdr:nvPicPr>
        <xdr:cNvPr id="62" name="Picture 70" descr="bouton_iaca313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490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228</xdr:row>
      <xdr:rowOff>9525</xdr:rowOff>
    </xdr:from>
    <xdr:to>
      <xdr:col>0</xdr:col>
      <xdr:colOff>257175</xdr:colOff>
      <xdr:row>228</xdr:row>
      <xdr:rowOff>152400</xdr:rowOff>
    </xdr:to>
    <xdr:pic>
      <xdr:nvPicPr>
        <xdr:cNvPr id="63" name="Picture 71" descr="bouton_iaca313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490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229</xdr:row>
      <xdr:rowOff>9525</xdr:rowOff>
    </xdr:from>
    <xdr:to>
      <xdr:col>0</xdr:col>
      <xdr:colOff>257175</xdr:colOff>
      <xdr:row>229</xdr:row>
      <xdr:rowOff>152400</xdr:rowOff>
    </xdr:to>
    <xdr:pic>
      <xdr:nvPicPr>
        <xdr:cNvPr id="64" name="Picture 72" descr="bouton_iaca313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652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229</xdr:row>
      <xdr:rowOff>9525</xdr:rowOff>
    </xdr:from>
    <xdr:to>
      <xdr:col>0</xdr:col>
      <xdr:colOff>257175</xdr:colOff>
      <xdr:row>229</xdr:row>
      <xdr:rowOff>152400</xdr:rowOff>
    </xdr:to>
    <xdr:pic>
      <xdr:nvPicPr>
        <xdr:cNvPr id="65" name="Picture 73" descr="bouton_iaca313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652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229</xdr:row>
      <xdr:rowOff>9525</xdr:rowOff>
    </xdr:from>
    <xdr:to>
      <xdr:col>0</xdr:col>
      <xdr:colOff>257175</xdr:colOff>
      <xdr:row>229</xdr:row>
      <xdr:rowOff>152400</xdr:rowOff>
    </xdr:to>
    <xdr:pic>
      <xdr:nvPicPr>
        <xdr:cNvPr id="66" name="Picture 74" descr="bouton_iaca313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652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224</xdr:row>
      <xdr:rowOff>9525</xdr:rowOff>
    </xdr:from>
    <xdr:to>
      <xdr:col>0</xdr:col>
      <xdr:colOff>257175</xdr:colOff>
      <xdr:row>224</xdr:row>
      <xdr:rowOff>152400</xdr:rowOff>
    </xdr:to>
    <xdr:pic>
      <xdr:nvPicPr>
        <xdr:cNvPr id="67" name="Picture 75" descr="bouton_iaca313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842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224</xdr:row>
      <xdr:rowOff>9525</xdr:rowOff>
    </xdr:from>
    <xdr:to>
      <xdr:col>0</xdr:col>
      <xdr:colOff>257175</xdr:colOff>
      <xdr:row>224</xdr:row>
      <xdr:rowOff>152400</xdr:rowOff>
    </xdr:to>
    <xdr:pic>
      <xdr:nvPicPr>
        <xdr:cNvPr id="68" name="Picture 76" descr="bouton_iaca313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842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224</xdr:row>
      <xdr:rowOff>9525</xdr:rowOff>
    </xdr:from>
    <xdr:to>
      <xdr:col>0</xdr:col>
      <xdr:colOff>257175</xdr:colOff>
      <xdr:row>224</xdr:row>
      <xdr:rowOff>152400</xdr:rowOff>
    </xdr:to>
    <xdr:pic>
      <xdr:nvPicPr>
        <xdr:cNvPr id="69" name="Picture 77" descr="bouton_iaca313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842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180</xdr:row>
      <xdr:rowOff>9525</xdr:rowOff>
    </xdr:from>
    <xdr:to>
      <xdr:col>0</xdr:col>
      <xdr:colOff>257175</xdr:colOff>
      <xdr:row>180</xdr:row>
      <xdr:rowOff>152400</xdr:rowOff>
    </xdr:to>
    <xdr:pic>
      <xdr:nvPicPr>
        <xdr:cNvPr id="70" name="Picture 78" descr="bouton_iaca313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670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180</xdr:row>
      <xdr:rowOff>9525</xdr:rowOff>
    </xdr:from>
    <xdr:to>
      <xdr:col>0</xdr:col>
      <xdr:colOff>257175</xdr:colOff>
      <xdr:row>180</xdr:row>
      <xdr:rowOff>152400</xdr:rowOff>
    </xdr:to>
    <xdr:pic>
      <xdr:nvPicPr>
        <xdr:cNvPr id="71" name="Picture 79" descr="bouton_iaca313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670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180</xdr:row>
      <xdr:rowOff>9525</xdr:rowOff>
    </xdr:from>
    <xdr:to>
      <xdr:col>0</xdr:col>
      <xdr:colOff>257175</xdr:colOff>
      <xdr:row>180</xdr:row>
      <xdr:rowOff>152400</xdr:rowOff>
    </xdr:to>
    <xdr:pic>
      <xdr:nvPicPr>
        <xdr:cNvPr id="72" name="Picture 80" descr="bouton_iaca313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670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183</xdr:row>
      <xdr:rowOff>9525</xdr:rowOff>
    </xdr:from>
    <xdr:to>
      <xdr:col>0</xdr:col>
      <xdr:colOff>257175</xdr:colOff>
      <xdr:row>183</xdr:row>
      <xdr:rowOff>152400</xdr:rowOff>
    </xdr:to>
    <xdr:pic>
      <xdr:nvPicPr>
        <xdr:cNvPr id="73" name="Picture 81" descr="bouton_iaca313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127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183</xdr:row>
      <xdr:rowOff>9525</xdr:rowOff>
    </xdr:from>
    <xdr:to>
      <xdr:col>0</xdr:col>
      <xdr:colOff>257175</xdr:colOff>
      <xdr:row>183</xdr:row>
      <xdr:rowOff>152400</xdr:rowOff>
    </xdr:to>
    <xdr:pic>
      <xdr:nvPicPr>
        <xdr:cNvPr id="74" name="Picture 82" descr="bouton_iaca313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127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183</xdr:row>
      <xdr:rowOff>9525</xdr:rowOff>
    </xdr:from>
    <xdr:to>
      <xdr:col>0</xdr:col>
      <xdr:colOff>257175</xdr:colOff>
      <xdr:row>183</xdr:row>
      <xdr:rowOff>152400</xdr:rowOff>
    </xdr:to>
    <xdr:pic>
      <xdr:nvPicPr>
        <xdr:cNvPr id="75" name="Picture 83" descr="bouton_iaca313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127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191</xdr:row>
      <xdr:rowOff>9525</xdr:rowOff>
    </xdr:from>
    <xdr:to>
      <xdr:col>0</xdr:col>
      <xdr:colOff>257175</xdr:colOff>
      <xdr:row>191</xdr:row>
      <xdr:rowOff>152400</xdr:rowOff>
    </xdr:to>
    <xdr:pic>
      <xdr:nvPicPr>
        <xdr:cNvPr id="76" name="Picture 84" descr="bouton_iaca313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99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196</xdr:row>
      <xdr:rowOff>9525</xdr:rowOff>
    </xdr:from>
    <xdr:to>
      <xdr:col>0</xdr:col>
      <xdr:colOff>257175</xdr:colOff>
      <xdr:row>196</xdr:row>
      <xdr:rowOff>152400</xdr:rowOff>
    </xdr:to>
    <xdr:pic>
      <xdr:nvPicPr>
        <xdr:cNvPr id="77" name="Picture 85" descr="bouton_iaca313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280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196</xdr:row>
      <xdr:rowOff>9525</xdr:rowOff>
    </xdr:from>
    <xdr:to>
      <xdr:col>0</xdr:col>
      <xdr:colOff>257175</xdr:colOff>
      <xdr:row>196</xdr:row>
      <xdr:rowOff>152400</xdr:rowOff>
    </xdr:to>
    <xdr:pic>
      <xdr:nvPicPr>
        <xdr:cNvPr id="78" name="Picture 86" descr="bouton_iaca313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280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196</xdr:row>
      <xdr:rowOff>9525</xdr:rowOff>
    </xdr:from>
    <xdr:to>
      <xdr:col>0</xdr:col>
      <xdr:colOff>257175</xdr:colOff>
      <xdr:row>196</xdr:row>
      <xdr:rowOff>152400</xdr:rowOff>
    </xdr:to>
    <xdr:pic>
      <xdr:nvPicPr>
        <xdr:cNvPr id="79" name="Picture 87" descr="bouton_iaca313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280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198</xdr:row>
      <xdr:rowOff>9525</xdr:rowOff>
    </xdr:from>
    <xdr:to>
      <xdr:col>0</xdr:col>
      <xdr:colOff>257175</xdr:colOff>
      <xdr:row>198</xdr:row>
      <xdr:rowOff>152400</xdr:rowOff>
    </xdr:to>
    <xdr:pic>
      <xdr:nvPicPr>
        <xdr:cNvPr id="80" name="Picture 88" descr="bouton_iaca313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584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198</xdr:row>
      <xdr:rowOff>9525</xdr:rowOff>
    </xdr:from>
    <xdr:to>
      <xdr:col>0</xdr:col>
      <xdr:colOff>257175</xdr:colOff>
      <xdr:row>198</xdr:row>
      <xdr:rowOff>152400</xdr:rowOff>
    </xdr:to>
    <xdr:pic>
      <xdr:nvPicPr>
        <xdr:cNvPr id="81" name="Picture 89" descr="bouton_iaca313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584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198</xdr:row>
      <xdr:rowOff>9525</xdr:rowOff>
    </xdr:from>
    <xdr:to>
      <xdr:col>0</xdr:col>
      <xdr:colOff>257175</xdr:colOff>
      <xdr:row>198</xdr:row>
      <xdr:rowOff>152400</xdr:rowOff>
    </xdr:to>
    <xdr:pic>
      <xdr:nvPicPr>
        <xdr:cNvPr id="82" name="Picture 90" descr="bouton_iaca313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584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9525</xdr:rowOff>
    </xdr:from>
    <xdr:to>
      <xdr:col>0</xdr:col>
      <xdr:colOff>257175</xdr:colOff>
      <xdr:row>199</xdr:row>
      <xdr:rowOff>152400</xdr:rowOff>
    </xdr:to>
    <xdr:pic>
      <xdr:nvPicPr>
        <xdr:cNvPr id="83" name="Picture 91" descr="bouton_iaca313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737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9525</xdr:rowOff>
    </xdr:from>
    <xdr:to>
      <xdr:col>0</xdr:col>
      <xdr:colOff>257175</xdr:colOff>
      <xdr:row>199</xdr:row>
      <xdr:rowOff>152400</xdr:rowOff>
    </xdr:to>
    <xdr:pic>
      <xdr:nvPicPr>
        <xdr:cNvPr id="84" name="Picture 92" descr="bouton_iaca313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737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9525</xdr:rowOff>
    </xdr:from>
    <xdr:to>
      <xdr:col>0</xdr:col>
      <xdr:colOff>257175</xdr:colOff>
      <xdr:row>199</xdr:row>
      <xdr:rowOff>152400</xdr:rowOff>
    </xdr:to>
    <xdr:pic>
      <xdr:nvPicPr>
        <xdr:cNvPr id="85" name="Picture 93" descr="bouton_iaca313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737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192</xdr:row>
      <xdr:rowOff>9525</xdr:rowOff>
    </xdr:from>
    <xdr:to>
      <xdr:col>0</xdr:col>
      <xdr:colOff>257175</xdr:colOff>
      <xdr:row>192</xdr:row>
      <xdr:rowOff>152400</xdr:rowOff>
    </xdr:to>
    <xdr:pic>
      <xdr:nvPicPr>
        <xdr:cNvPr id="86" name="Picture 94" descr="bouton_iaca313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65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193</xdr:row>
      <xdr:rowOff>9525</xdr:rowOff>
    </xdr:from>
    <xdr:to>
      <xdr:col>0</xdr:col>
      <xdr:colOff>257175</xdr:colOff>
      <xdr:row>193</xdr:row>
      <xdr:rowOff>152400</xdr:rowOff>
    </xdr:to>
    <xdr:pic>
      <xdr:nvPicPr>
        <xdr:cNvPr id="87" name="Picture 95" descr="bouton_iaca313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803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182</xdr:row>
      <xdr:rowOff>9525</xdr:rowOff>
    </xdr:from>
    <xdr:to>
      <xdr:col>0</xdr:col>
      <xdr:colOff>257175</xdr:colOff>
      <xdr:row>182</xdr:row>
      <xdr:rowOff>152400</xdr:rowOff>
    </xdr:to>
    <xdr:pic>
      <xdr:nvPicPr>
        <xdr:cNvPr id="88" name="Picture 96" descr="bouton_iaca313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975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182</xdr:row>
      <xdr:rowOff>9525</xdr:rowOff>
    </xdr:from>
    <xdr:to>
      <xdr:col>0</xdr:col>
      <xdr:colOff>257175</xdr:colOff>
      <xdr:row>182</xdr:row>
      <xdr:rowOff>152400</xdr:rowOff>
    </xdr:to>
    <xdr:pic>
      <xdr:nvPicPr>
        <xdr:cNvPr id="89" name="Picture 97" descr="bouton_iaca313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975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182</xdr:row>
      <xdr:rowOff>9525</xdr:rowOff>
    </xdr:from>
    <xdr:to>
      <xdr:col>0</xdr:col>
      <xdr:colOff>257175</xdr:colOff>
      <xdr:row>182</xdr:row>
      <xdr:rowOff>152400</xdr:rowOff>
    </xdr:to>
    <xdr:pic>
      <xdr:nvPicPr>
        <xdr:cNvPr id="90" name="Picture 98" descr="bouton_iaca313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975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184</xdr:row>
      <xdr:rowOff>9525</xdr:rowOff>
    </xdr:from>
    <xdr:to>
      <xdr:col>0</xdr:col>
      <xdr:colOff>257175</xdr:colOff>
      <xdr:row>184</xdr:row>
      <xdr:rowOff>152400</xdr:rowOff>
    </xdr:to>
    <xdr:pic>
      <xdr:nvPicPr>
        <xdr:cNvPr id="91" name="Picture 99" descr="bouton_iaca313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27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184</xdr:row>
      <xdr:rowOff>9525</xdr:rowOff>
    </xdr:from>
    <xdr:to>
      <xdr:col>0</xdr:col>
      <xdr:colOff>257175</xdr:colOff>
      <xdr:row>184</xdr:row>
      <xdr:rowOff>152400</xdr:rowOff>
    </xdr:to>
    <xdr:pic>
      <xdr:nvPicPr>
        <xdr:cNvPr id="92" name="Picture 100" descr="bouton_iaca313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27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184</xdr:row>
      <xdr:rowOff>9525</xdr:rowOff>
    </xdr:from>
    <xdr:to>
      <xdr:col>0</xdr:col>
      <xdr:colOff>257175</xdr:colOff>
      <xdr:row>184</xdr:row>
      <xdr:rowOff>152400</xdr:rowOff>
    </xdr:to>
    <xdr:pic>
      <xdr:nvPicPr>
        <xdr:cNvPr id="93" name="Picture 101" descr="bouton_iaca313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27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185</xdr:row>
      <xdr:rowOff>9525</xdr:rowOff>
    </xdr:from>
    <xdr:to>
      <xdr:col>0</xdr:col>
      <xdr:colOff>257175</xdr:colOff>
      <xdr:row>185</xdr:row>
      <xdr:rowOff>152400</xdr:rowOff>
    </xdr:to>
    <xdr:pic>
      <xdr:nvPicPr>
        <xdr:cNvPr id="94" name="Picture 102" descr="bouton_iaca313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432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185</xdr:row>
      <xdr:rowOff>9525</xdr:rowOff>
    </xdr:from>
    <xdr:to>
      <xdr:col>0</xdr:col>
      <xdr:colOff>257175</xdr:colOff>
      <xdr:row>185</xdr:row>
      <xdr:rowOff>152400</xdr:rowOff>
    </xdr:to>
    <xdr:pic>
      <xdr:nvPicPr>
        <xdr:cNvPr id="95" name="Picture 103" descr="bouton_iaca313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432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185</xdr:row>
      <xdr:rowOff>9525</xdr:rowOff>
    </xdr:from>
    <xdr:to>
      <xdr:col>0</xdr:col>
      <xdr:colOff>257175</xdr:colOff>
      <xdr:row>185</xdr:row>
      <xdr:rowOff>152400</xdr:rowOff>
    </xdr:to>
    <xdr:pic>
      <xdr:nvPicPr>
        <xdr:cNvPr id="96" name="Picture 104" descr="bouton_iaca313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432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167</xdr:row>
      <xdr:rowOff>9525</xdr:rowOff>
    </xdr:from>
    <xdr:to>
      <xdr:col>0</xdr:col>
      <xdr:colOff>257175</xdr:colOff>
      <xdr:row>167</xdr:row>
      <xdr:rowOff>152400</xdr:rowOff>
    </xdr:to>
    <xdr:pic>
      <xdr:nvPicPr>
        <xdr:cNvPr id="97" name="Picture 105" descr="bouton_iaca313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3461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172</xdr:row>
      <xdr:rowOff>9525</xdr:rowOff>
    </xdr:from>
    <xdr:to>
      <xdr:col>0</xdr:col>
      <xdr:colOff>257175</xdr:colOff>
      <xdr:row>172</xdr:row>
      <xdr:rowOff>152400</xdr:rowOff>
    </xdr:to>
    <xdr:pic>
      <xdr:nvPicPr>
        <xdr:cNvPr id="98" name="Picture 106" descr="bouton_iaca313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279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125</xdr:row>
      <xdr:rowOff>9525</xdr:rowOff>
    </xdr:from>
    <xdr:to>
      <xdr:col>0</xdr:col>
      <xdr:colOff>257175</xdr:colOff>
      <xdr:row>125</xdr:row>
      <xdr:rowOff>152400</xdr:rowOff>
    </xdr:to>
    <xdr:pic>
      <xdr:nvPicPr>
        <xdr:cNvPr id="99" name="Picture 107" descr="bouton_iaca313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678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120</xdr:row>
      <xdr:rowOff>9525</xdr:rowOff>
    </xdr:from>
    <xdr:to>
      <xdr:col>0</xdr:col>
      <xdr:colOff>257175</xdr:colOff>
      <xdr:row>120</xdr:row>
      <xdr:rowOff>152400</xdr:rowOff>
    </xdr:to>
    <xdr:pic>
      <xdr:nvPicPr>
        <xdr:cNvPr id="100" name="Picture 108" descr="bouton_iaca313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916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133</xdr:row>
      <xdr:rowOff>9525</xdr:rowOff>
    </xdr:from>
    <xdr:to>
      <xdr:col>0</xdr:col>
      <xdr:colOff>257175</xdr:colOff>
      <xdr:row>133</xdr:row>
      <xdr:rowOff>152400</xdr:rowOff>
    </xdr:to>
    <xdr:pic>
      <xdr:nvPicPr>
        <xdr:cNvPr id="101" name="Picture 109" descr="bouton_iaca313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050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134</xdr:row>
      <xdr:rowOff>9525</xdr:rowOff>
    </xdr:from>
    <xdr:to>
      <xdr:col>0</xdr:col>
      <xdr:colOff>257175</xdr:colOff>
      <xdr:row>134</xdr:row>
      <xdr:rowOff>152400</xdr:rowOff>
    </xdr:to>
    <xdr:pic>
      <xdr:nvPicPr>
        <xdr:cNvPr id="102" name="Picture 110" descr="bouton_iaca313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202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135</xdr:row>
      <xdr:rowOff>0</xdr:rowOff>
    </xdr:from>
    <xdr:to>
      <xdr:col>0</xdr:col>
      <xdr:colOff>257175</xdr:colOff>
      <xdr:row>135</xdr:row>
      <xdr:rowOff>142875</xdr:rowOff>
    </xdr:to>
    <xdr:pic>
      <xdr:nvPicPr>
        <xdr:cNvPr id="103" name="Picture 111" descr="bouton_iaca313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345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135</xdr:row>
      <xdr:rowOff>9525</xdr:rowOff>
    </xdr:from>
    <xdr:to>
      <xdr:col>0</xdr:col>
      <xdr:colOff>257175</xdr:colOff>
      <xdr:row>135</xdr:row>
      <xdr:rowOff>152400</xdr:rowOff>
    </xdr:to>
    <xdr:pic>
      <xdr:nvPicPr>
        <xdr:cNvPr id="104" name="Picture 112" descr="bouton_iaca313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355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142</xdr:row>
      <xdr:rowOff>9525</xdr:rowOff>
    </xdr:from>
    <xdr:to>
      <xdr:col>0</xdr:col>
      <xdr:colOff>257175</xdr:colOff>
      <xdr:row>142</xdr:row>
      <xdr:rowOff>152400</xdr:rowOff>
    </xdr:to>
    <xdr:pic>
      <xdr:nvPicPr>
        <xdr:cNvPr id="105" name="Picture 113" descr="bouton_iaca313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421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143</xdr:row>
      <xdr:rowOff>9525</xdr:rowOff>
    </xdr:from>
    <xdr:to>
      <xdr:col>0</xdr:col>
      <xdr:colOff>257175</xdr:colOff>
      <xdr:row>143</xdr:row>
      <xdr:rowOff>152400</xdr:rowOff>
    </xdr:to>
    <xdr:pic>
      <xdr:nvPicPr>
        <xdr:cNvPr id="106" name="Picture 114" descr="bouton_iaca313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574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144</xdr:row>
      <xdr:rowOff>0</xdr:rowOff>
    </xdr:from>
    <xdr:to>
      <xdr:col>0</xdr:col>
      <xdr:colOff>257175</xdr:colOff>
      <xdr:row>144</xdr:row>
      <xdr:rowOff>142875</xdr:rowOff>
    </xdr:to>
    <xdr:pic>
      <xdr:nvPicPr>
        <xdr:cNvPr id="107" name="Picture 115" descr="bouton_iaca313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717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144</xdr:row>
      <xdr:rowOff>9525</xdr:rowOff>
    </xdr:from>
    <xdr:to>
      <xdr:col>0</xdr:col>
      <xdr:colOff>257175</xdr:colOff>
      <xdr:row>144</xdr:row>
      <xdr:rowOff>152400</xdr:rowOff>
    </xdr:to>
    <xdr:pic>
      <xdr:nvPicPr>
        <xdr:cNvPr id="108" name="Picture 116" descr="bouton_iaca313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726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145</xdr:row>
      <xdr:rowOff>9525</xdr:rowOff>
    </xdr:from>
    <xdr:to>
      <xdr:col>0</xdr:col>
      <xdr:colOff>257175</xdr:colOff>
      <xdr:row>145</xdr:row>
      <xdr:rowOff>152400</xdr:rowOff>
    </xdr:to>
    <xdr:pic>
      <xdr:nvPicPr>
        <xdr:cNvPr id="109" name="Picture 117" descr="bouton_iaca313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79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146</xdr:row>
      <xdr:rowOff>9525</xdr:rowOff>
    </xdr:from>
    <xdr:to>
      <xdr:col>0</xdr:col>
      <xdr:colOff>257175</xdr:colOff>
      <xdr:row>146</xdr:row>
      <xdr:rowOff>152400</xdr:rowOff>
    </xdr:to>
    <xdr:pic>
      <xdr:nvPicPr>
        <xdr:cNvPr id="110" name="Picture 118" descr="bouton_iaca313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03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9525</xdr:rowOff>
    </xdr:from>
    <xdr:to>
      <xdr:col>0</xdr:col>
      <xdr:colOff>257175</xdr:colOff>
      <xdr:row>44</xdr:row>
      <xdr:rowOff>152400</xdr:rowOff>
    </xdr:to>
    <xdr:pic>
      <xdr:nvPicPr>
        <xdr:cNvPr id="111" name="Picture 120" descr="bouton_iaca313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162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9525</xdr:rowOff>
    </xdr:from>
    <xdr:to>
      <xdr:col>0</xdr:col>
      <xdr:colOff>257175</xdr:colOff>
      <xdr:row>47</xdr:row>
      <xdr:rowOff>152400</xdr:rowOff>
    </xdr:to>
    <xdr:pic>
      <xdr:nvPicPr>
        <xdr:cNvPr id="112" name="Picture 121" descr="bouton_iaca313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9525</xdr:rowOff>
    </xdr:from>
    <xdr:to>
      <xdr:col>0</xdr:col>
      <xdr:colOff>257175</xdr:colOff>
      <xdr:row>54</xdr:row>
      <xdr:rowOff>152400</xdr:rowOff>
    </xdr:to>
    <xdr:pic>
      <xdr:nvPicPr>
        <xdr:cNvPr id="113" name="Picture 122" descr="bouton_iaca313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705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92</xdr:row>
      <xdr:rowOff>9525</xdr:rowOff>
    </xdr:from>
    <xdr:to>
      <xdr:col>0</xdr:col>
      <xdr:colOff>257175</xdr:colOff>
      <xdr:row>92</xdr:row>
      <xdr:rowOff>152400</xdr:rowOff>
    </xdr:to>
    <xdr:pic>
      <xdr:nvPicPr>
        <xdr:cNvPr id="114" name="Picture 123" descr="bouton_iaca313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497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0</xdr:col>
      <xdr:colOff>257175</xdr:colOff>
      <xdr:row>89</xdr:row>
      <xdr:rowOff>152400</xdr:rowOff>
    </xdr:to>
    <xdr:pic>
      <xdr:nvPicPr>
        <xdr:cNvPr id="115" name="Picture 124" descr="bouton_iaca313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03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55</xdr:row>
      <xdr:rowOff>0</xdr:rowOff>
    </xdr:from>
    <xdr:to>
      <xdr:col>0</xdr:col>
      <xdr:colOff>257175</xdr:colOff>
      <xdr:row>55</xdr:row>
      <xdr:rowOff>142875</xdr:rowOff>
    </xdr:to>
    <xdr:pic>
      <xdr:nvPicPr>
        <xdr:cNvPr id="116" name="Picture 125" descr="bouton_iaca313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48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55</xdr:row>
      <xdr:rowOff>0</xdr:rowOff>
    </xdr:from>
    <xdr:to>
      <xdr:col>0</xdr:col>
      <xdr:colOff>257175</xdr:colOff>
      <xdr:row>55</xdr:row>
      <xdr:rowOff>142875</xdr:rowOff>
    </xdr:to>
    <xdr:pic>
      <xdr:nvPicPr>
        <xdr:cNvPr id="117" name="Picture 126" descr="bouton_iaca313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48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55</xdr:row>
      <xdr:rowOff>0</xdr:rowOff>
    </xdr:from>
    <xdr:to>
      <xdr:col>0</xdr:col>
      <xdr:colOff>257175</xdr:colOff>
      <xdr:row>55</xdr:row>
      <xdr:rowOff>142875</xdr:rowOff>
    </xdr:to>
    <xdr:pic>
      <xdr:nvPicPr>
        <xdr:cNvPr id="118" name="Picture 127" descr="bouton_iaca313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48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55</xdr:row>
      <xdr:rowOff>9525</xdr:rowOff>
    </xdr:from>
    <xdr:to>
      <xdr:col>0</xdr:col>
      <xdr:colOff>257175</xdr:colOff>
      <xdr:row>55</xdr:row>
      <xdr:rowOff>152400</xdr:rowOff>
    </xdr:to>
    <xdr:pic>
      <xdr:nvPicPr>
        <xdr:cNvPr id="119" name="Picture 128" descr="bouton_iaca313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58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9525</xdr:rowOff>
    </xdr:from>
    <xdr:to>
      <xdr:col>0</xdr:col>
      <xdr:colOff>257175</xdr:colOff>
      <xdr:row>56</xdr:row>
      <xdr:rowOff>152400</xdr:rowOff>
    </xdr:to>
    <xdr:pic>
      <xdr:nvPicPr>
        <xdr:cNvPr id="120" name="Picture 129" descr="bouton_iaca313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1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57</xdr:row>
      <xdr:rowOff>9525</xdr:rowOff>
    </xdr:from>
    <xdr:to>
      <xdr:col>0</xdr:col>
      <xdr:colOff>257175</xdr:colOff>
      <xdr:row>57</xdr:row>
      <xdr:rowOff>152400</xdr:rowOff>
    </xdr:to>
    <xdr:pic>
      <xdr:nvPicPr>
        <xdr:cNvPr id="121" name="Picture 130" descr="bouton_iaca313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63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257175</xdr:colOff>
      <xdr:row>66</xdr:row>
      <xdr:rowOff>152400</xdr:rowOff>
    </xdr:to>
    <xdr:pic>
      <xdr:nvPicPr>
        <xdr:cNvPr id="122" name="Picture 131" descr="bouton_iaca313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534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9525</xdr:rowOff>
    </xdr:from>
    <xdr:to>
      <xdr:col>0</xdr:col>
      <xdr:colOff>257175</xdr:colOff>
      <xdr:row>67</xdr:row>
      <xdr:rowOff>152400</xdr:rowOff>
    </xdr:to>
    <xdr:pic>
      <xdr:nvPicPr>
        <xdr:cNvPr id="123" name="Picture 132" descr="bouton_iaca313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87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68</xdr:row>
      <xdr:rowOff>9525</xdr:rowOff>
    </xdr:from>
    <xdr:to>
      <xdr:col>0</xdr:col>
      <xdr:colOff>257175</xdr:colOff>
      <xdr:row>68</xdr:row>
      <xdr:rowOff>152400</xdr:rowOff>
    </xdr:to>
    <xdr:pic>
      <xdr:nvPicPr>
        <xdr:cNvPr id="124" name="Picture 133" descr="bouton_iaca313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839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25" name="Picture 134" descr="bouton_iaca313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26" name="Picture 135" descr="bouton_iaca313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27" name="Picture 136" descr="bouton_iaca313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28" name="Picture 137" descr="bouton_iaca313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29" name="Picture 138" descr="bouton_iaca313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30" name="Picture 139" descr="bouton_iaca313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31" name="Picture 140" descr="bouton_iaca313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32" name="Picture 141" descr="bouton_iaca313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33" name="Picture 142" descr="bouton_iaca313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0</xdr:col>
      <xdr:colOff>257175</xdr:colOff>
      <xdr:row>73</xdr:row>
      <xdr:rowOff>142875</xdr:rowOff>
    </xdr:to>
    <xdr:pic>
      <xdr:nvPicPr>
        <xdr:cNvPr id="134" name="Picture 145" descr="bouton_iaca313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91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35" name="Picture 147" descr="bouton_iaca313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0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136" name="Picture 148" descr="bouton_iaca313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0</xdr:col>
      <xdr:colOff>257175</xdr:colOff>
      <xdr:row>77</xdr:row>
      <xdr:rowOff>152400</xdr:rowOff>
    </xdr:to>
    <xdr:pic>
      <xdr:nvPicPr>
        <xdr:cNvPr id="137" name="Picture 149" descr="bouton_iaca313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11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138" name="Picture 150" descr="bouton_iaca313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0</xdr:rowOff>
    </xdr:from>
    <xdr:to>
      <xdr:col>0</xdr:col>
      <xdr:colOff>257175</xdr:colOff>
      <xdr:row>81</xdr:row>
      <xdr:rowOff>142875</xdr:rowOff>
    </xdr:to>
    <xdr:pic>
      <xdr:nvPicPr>
        <xdr:cNvPr id="139" name="Picture 151" descr="bouton_iaca313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11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9525</xdr:rowOff>
    </xdr:from>
    <xdr:to>
      <xdr:col>0</xdr:col>
      <xdr:colOff>257175</xdr:colOff>
      <xdr:row>67</xdr:row>
      <xdr:rowOff>152400</xdr:rowOff>
    </xdr:to>
    <xdr:pic>
      <xdr:nvPicPr>
        <xdr:cNvPr id="140" name="Picture 152" descr="bouton_iaca313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87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68</xdr:row>
      <xdr:rowOff>9525</xdr:rowOff>
    </xdr:from>
    <xdr:to>
      <xdr:col>0</xdr:col>
      <xdr:colOff>257175</xdr:colOff>
      <xdr:row>68</xdr:row>
      <xdr:rowOff>152400</xdr:rowOff>
    </xdr:to>
    <xdr:pic>
      <xdr:nvPicPr>
        <xdr:cNvPr id="141" name="Picture 153" descr="bouton_iaca313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839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42" name="Picture 154" descr="bouton_iaca313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43" name="Picture 155" descr="bouton_iaca313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44" name="Picture 156" descr="bouton_iaca313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45" name="Picture 157" descr="bouton_iaca313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46" name="Picture 158" descr="bouton_iaca313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47" name="Picture 159" descr="bouton_iaca313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48" name="Picture 160" descr="bouton_iaca313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49" name="Picture 161" descr="bouton_iaca313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0" name="Picture 162" descr="bouton_iaca313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1" name="Picture 163" descr="bouton_iaca313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2" name="Picture 164" descr="bouton_iaca313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3" name="Picture 165" descr="bouton_iaca313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4" name="Picture 166" descr="bouton_iaca313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5" name="Picture 167" descr="bouton_iaca313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6" name="Picture 168" descr="bouton_iaca313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7" name="Picture 169" descr="bouton_iaca313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8" name="Picture 170" descr="bouton_iaca313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59" name="Picture 171" descr="bouton_iaca313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0" name="Picture 172" descr="bouton_iaca313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1" name="Picture 173" descr="bouton_iaca313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2" name="Picture 174" descr="bouton_iaca313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3" name="Picture 175" descr="bouton_iaca313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4" name="Picture 176" descr="bouton_iaca313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5" name="Picture 177" descr="bouton_iaca313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6" name="Picture 178" descr="bouton_iaca313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7" name="Picture 179" descr="bouton_iaca313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8" name="Picture 180" descr="bouton_iaca313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69" name="Picture 181" descr="bouton_iaca313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0" name="Picture 182" descr="bouton_iaca313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1" name="Picture 183" descr="bouton_iaca313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2" name="Picture 184" descr="bouton_iaca313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3" name="Picture 185" descr="bouton_iaca313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4" name="Picture 186" descr="bouton_iaca313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5" name="Picture 187" descr="bouton_iaca313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6" name="Picture 188" descr="bouton_iaca313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7" name="Picture 189" descr="bouton_iaca313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8" name="Picture 190" descr="bouton_iaca313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79" name="Picture 191" descr="bouton_iaca313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80" name="Picture 192" descr="bouton_iaca313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81" name="Picture 193" descr="bouton_iaca313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82" name="Picture 194" descr="bouton_iaca313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0</xdr:col>
      <xdr:colOff>257175</xdr:colOff>
      <xdr:row>72</xdr:row>
      <xdr:rowOff>142875</xdr:rowOff>
    </xdr:to>
    <xdr:pic>
      <xdr:nvPicPr>
        <xdr:cNvPr id="183" name="Picture 195" descr="bouton_iaca313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9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0</xdr:col>
      <xdr:colOff>257175</xdr:colOff>
      <xdr:row>73</xdr:row>
      <xdr:rowOff>142875</xdr:rowOff>
    </xdr:to>
    <xdr:pic>
      <xdr:nvPicPr>
        <xdr:cNvPr id="184" name="Picture 206" descr="bouton_iaca313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91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0</xdr:col>
      <xdr:colOff>257175</xdr:colOff>
      <xdr:row>73</xdr:row>
      <xdr:rowOff>142875</xdr:rowOff>
    </xdr:to>
    <xdr:pic>
      <xdr:nvPicPr>
        <xdr:cNvPr id="185" name="Picture 207" descr="bouton_iaca313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91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0</xdr:col>
      <xdr:colOff>257175</xdr:colOff>
      <xdr:row>73</xdr:row>
      <xdr:rowOff>142875</xdr:rowOff>
    </xdr:to>
    <xdr:pic>
      <xdr:nvPicPr>
        <xdr:cNvPr id="186" name="Picture 208" descr="bouton_iaca313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91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0</xdr:col>
      <xdr:colOff>257175</xdr:colOff>
      <xdr:row>73</xdr:row>
      <xdr:rowOff>142875</xdr:rowOff>
    </xdr:to>
    <xdr:pic>
      <xdr:nvPicPr>
        <xdr:cNvPr id="187" name="Picture 209" descr="bouton_iaca313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91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0</xdr:col>
      <xdr:colOff>257175</xdr:colOff>
      <xdr:row>73</xdr:row>
      <xdr:rowOff>142875</xdr:rowOff>
    </xdr:to>
    <xdr:pic>
      <xdr:nvPicPr>
        <xdr:cNvPr id="188" name="Picture 210" descr="bouton_iaca313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91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89" name="Picture 216" descr="bouton_iaca313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0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90" name="Picture 217" descr="bouton_iaca313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0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91" name="Picture 218" descr="bouton_iaca313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0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92" name="Picture 219" descr="bouton_iaca313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0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93" name="Picture 220" descr="bouton_iaca313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01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194" name="Picture 221" descr="bouton_iaca313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195" name="Picture 222" descr="bouton_iaca313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196" name="Picture 223" descr="bouton_iaca313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197" name="Picture 224" descr="bouton_iaca313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198" name="Picture 225" descr="bouton_iaca313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199" name="Picture 226" descr="bouton_iaca313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200" name="Picture 227" descr="bouton_iaca313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201" name="Picture 228" descr="bouton_iaca313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202" name="Picture 229" descr="bouton_iaca313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203" name="Picture 230" descr="bouton_iaca313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204" name="Picture 231" descr="bouton_iaca313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142875</xdr:rowOff>
    </xdr:to>
    <xdr:pic>
      <xdr:nvPicPr>
        <xdr:cNvPr id="205" name="Picture 232" descr="bouton_iaca313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0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0</xdr:col>
      <xdr:colOff>257175</xdr:colOff>
      <xdr:row>77</xdr:row>
      <xdr:rowOff>152400</xdr:rowOff>
    </xdr:to>
    <xdr:pic>
      <xdr:nvPicPr>
        <xdr:cNvPr id="206" name="Picture 233" descr="bouton_iaca313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11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0</xdr:col>
      <xdr:colOff>257175</xdr:colOff>
      <xdr:row>77</xdr:row>
      <xdr:rowOff>152400</xdr:rowOff>
    </xdr:to>
    <xdr:pic>
      <xdr:nvPicPr>
        <xdr:cNvPr id="207" name="Picture 234" descr="bouton_iaca313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11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0</xdr:col>
      <xdr:colOff>257175</xdr:colOff>
      <xdr:row>77</xdr:row>
      <xdr:rowOff>152400</xdr:rowOff>
    </xdr:to>
    <xdr:pic>
      <xdr:nvPicPr>
        <xdr:cNvPr id="208" name="Picture 235" descr="bouton_iaca313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11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0</xdr:col>
      <xdr:colOff>257175</xdr:colOff>
      <xdr:row>77</xdr:row>
      <xdr:rowOff>152400</xdr:rowOff>
    </xdr:to>
    <xdr:pic>
      <xdr:nvPicPr>
        <xdr:cNvPr id="209" name="Picture 236" descr="bouton_iaca313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11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0</xdr:col>
      <xdr:colOff>257175</xdr:colOff>
      <xdr:row>77</xdr:row>
      <xdr:rowOff>152400</xdr:rowOff>
    </xdr:to>
    <xdr:pic>
      <xdr:nvPicPr>
        <xdr:cNvPr id="210" name="Picture 237" descr="bouton_iaca313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11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0</xdr:col>
      <xdr:colOff>257175</xdr:colOff>
      <xdr:row>77</xdr:row>
      <xdr:rowOff>152400</xdr:rowOff>
    </xdr:to>
    <xdr:pic>
      <xdr:nvPicPr>
        <xdr:cNvPr id="211" name="Picture 238" descr="bouton_iaca313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11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0</xdr:rowOff>
    </xdr:from>
    <xdr:to>
      <xdr:col>0</xdr:col>
      <xdr:colOff>257175</xdr:colOff>
      <xdr:row>81</xdr:row>
      <xdr:rowOff>142875</xdr:rowOff>
    </xdr:to>
    <xdr:pic>
      <xdr:nvPicPr>
        <xdr:cNvPr id="212" name="Picture 239" descr="bouton_iaca313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11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0</xdr:rowOff>
    </xdr:from>
    <xdr:to>
      <xdr:col>0</xdr:col>
      <xdr:colOff>257175</xdr:colOff>
      <xdr:row>81</xdr:row>
      <xdr:rowOff>142875</xdr:rowOff>
    </xdr:to>
    <xdr:pic>
      <xdr:nvPicPr>
        <xdr:cNvPr id="213" name="Picture 240" descr="bouton_iaca313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11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0</xdr:rowOff>
    </xdr:from>
    <xdr:to>
      <xdr:col>0</xdr:col>
      <xdr:colOff>257175</xdr:colOff>
      <xdr:row>81</xdr:row>
      <xdr:rowOff>142875</xdr:rowOff>
    </xdr:to>
    <xdr:pic>
      <xdr:nvPicPr>
        <xdr:cNvPr id="214" name="Picture 241" descr="bouton_iaca313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11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0</xdr:rowOff>
    </xdr:from>
    <xdr:to>
      <xdr:col>0</xdr:col>
      <xdr:colOff>257175</xdr:colOff>
      <xdr:row>81</xdr:row>
      <xdr:rowOff>142875</xdr:rowOff>
    </xdr:to>
    <xdr:pic>
      <xdr:nvPicPr>
        <xdr:cNvPr id="215" name="Picture 242" descr="bouton_iaca313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11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0</xdr:rowOff>
    </xdr:from>
    <xdr:to>
      <xdr:col>0</xdr:col>
      <xdr:colOff>257175</xdr:colOff>
      <xdr:row>81</xdr:row>
      <xdr:rowOff>142875</xdr:rowOff>
    </xdr:to>
    <xdr:pic>
      <xdr:nvPicPr>
        <xdr:cNvPr id="216" name="Picture 243" descr="bouton_iaca313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11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0</xdr:rowOff>
    </xdr:from>
    <xdr:to>
      <xdr:col>0</xdr:col>
      <xdr:colOff>257175</xdr:colOff>
      <xdr:row>81</xdr:row>
      <xdr:rowOff>142875</xdr:rowOff>
    </xdr:to>
    <xdr:pic>
      <xdr:nvPicPr>
        <xdr:cNvPr id="217" name="Picture 244" descr="bouton_iaca313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11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0</xdr:col>
      <xdr:colOff>257175</xdr:colOff>
      <xdr:row>89</xdr:row>
      <xdr:rowOff>152400</xdr:rowOff>
    </xdr:to>
    <xdr:pic>
      <xdr:nvPicPr>
        <xdr:cNvPr id="218" name="Picture 245" descr="bouton_iaca313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03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0</xdr:col>
      <xdr:colOff>257175</xdr:colOff>
      <xdr:row>89</xdr:row>
      <xdr:rowOff>152400</xdr:rowOff>
    </xdr:to>
    <xdr:pic>
      <xdr:nvPicPr>
        <xdr:cNvPr id="219" name="Picture 246" descr="bouton_iaca313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03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0</xdr:col>
      <xdr:colOff>257175</xdr:colOff>
      <xdr:row>89</xdr:row>
      <xdr:rowOff>152400</xdr:rowOff>
    </xdr:to>
    <xdr:pic>
      <xdr:nvPicPr>
        <xdr:cNvPr id="220" name="Picture 247" descr="bouton_iaca313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03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0</xdr:col>
      <xdr:colOff>257175</xdr:colOff>
      <xdr:row>89</xdr:row>
      <xdr:rowOff>152400</xdr:rowOff>
    </xdr:to>
    <xdr:pic>
      <xdr:nvPicPr>
        <xdr:cNvPr id="221" name="Picture 248" descr="bouton_iaca313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03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0</xdr:col>
      <xdr:colOff>257175</xdr:colOff>
      <xdr:row>89</xdr:row>
      <xdr:rowOff>152400</xdr:rowOff>
    </xdr:to>
    <xdr:pic>
      <xdr:nvPicPr>
        <xdr:cNvPr id="222" name="Picture 249" descr="bouton_iaca313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03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0</xdr:col>
      <xdr:colOff>257175</xdr:colOff>
      <xdr:row>89</xdr:row>
      <xdr:rowOff>152400</xdr:rowOff>
    </xdr:to>
    <xdr:pic>
      <xdr:nvPicPr>
        <xdr:cNvPr id="223" name="Picture 250" descr="bouton_iaca313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03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92</xdr:row>
      <xdr:rowOff>9525</xdr:rowOff>
    </xdr:from>
    <xdr:to>
      <xdr:col>0</xdr:col>
      <xdr:colOff>257175</xdr:colOff>
      <xdr:row>92</xdr:row>
      <xdr:rowOff>152400</xdr:rowOff>
    </xdr:to>
    <xdr:pic>
      <xdr:nvPicPr>
        <xdr:cNvPr id="224" name="Picture 251" descr="bouton_iaca313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497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92</xdr:row>
      <xdr:rowOff>9525</xdr:rowOff>
    </xdr:from>
    <xdr:to>
      <xdr:col>0</xdr:col>
      <xdr:colOff>257175</xdr:colOff>
      <xdr:row>92</xdr:row>
      <xdr:rowOff>152400</xdr:rowOff>
    </xdr:to>
    <xdr:pic>
      <xdr:nvPicPr>
        <xdr:cNvPr id="225" name="Picture 252" descr="bouton_iaca313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497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92</xdr:row>
      <xdr:rowOff>9525</xdr:rowOff>
    </xdr:from>
    <xdr:to>
      <xdr:col>0</xdr:col>
      <xdr:colOff>257175</xdr:colOff>
      <xdr:row>92</xdr:row>
      <xdr:rowOff>152400</xdr:rowOff>
    </xdr:to>
    <xdr:pic>
      <xdr:nvPicPr>
        <xdr:cNvPr id="226" name="Picture 253" descr="bouton_iaca313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497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92</xdr:row>
      <xdr:rowOff>9525</xdr:rowOff>
    </xdr:from>
    <xdr:to>
      <xdr:col>0</xdr:col>
      <xdr:colOff>257175</xdr:colOff>
      <xdr:row>92</xdr:row>
      <xdr:rowOff>152400</xdr:rowOff>
    </xdr:to>
    <xdr:pic>
      <xdr:nvPicPr>
        <xdr:cNvPr id="227" name="Picture 254" descr="bouton_iaca313">
          <a:hlinkClick r:id="rId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497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92</xdr:row>
      <xdr:rowOff>9525</xdr:rowOff>
    </xdr:from>
    <xdr:to>
      <xdr:col>0</xdr:col>
      <xdr:colOff>257175</xdr:colOff>
      <xdr:row>92</xdr:row>
      <xdr:rowOff>152400</xdr:rowOff>
    </xdr:to>
    <xdr:pic>
      <xdr:nvPicPr>
        <xdr:cNvPr id="228" name="Picture 255" descr="bouton_iaca313">
          <a:hlinkClick r:id="rId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497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92</xdr:row>
      <xdr:rowOff>9525</xdr:rowOff>
    </xdr:from>
    <xdr:to>
      <xdr:col>0</xdr:col>
      <xdr:colOff>257175</xdr:colOff>
      <xdr:row>92</xdr:row>
      <xdr:rowOff>152400</xdr:rowOff>
    </xdr:to>
    <xdr:pic>
      <xdr:nvPicPr>
        <xdr:cNvPr id="229" name="Picture 256" descr="bouton_iaca313">
          <a:hlinkClick r:id="rId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497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230" name="Picture 257" descr="bouton_iaca313">
          <a:hlinkClick r:id="rId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231" name="Picture 258" descr="bouton_iaca313">
          <a:hlinkClick r:id="rId4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9525</xdr:rowOff>
    </xdr:from>
    <xdr:to>
      <xdr:col>0</xdr:col>
      <xdr:colOff>257175</xdr:colOff>
      <xdr:row>81</xdr:row>
      <xdr:rowOff>152400</xdr:rowOff>
    </xdr:to>
    <xdr:pic>
      <xdr:nvPicPr>
        <xdr:cNvPr id="232" name="Picture 259" descr="bouton_iaca313">
          <a:hlinkClick r:id="rId4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2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9525</xdr:rowOff>
    </xdr:from>
    <xdr:to>
      <xdr:col>0</xdr:col>
      <xdr:colOff>257175</xdr:colOff>
      <xdr:row>81</xdr:row>
      <xdr:rowOff>152400</xdr:rowOff>
    </xdr:to>
    <xdr:pic>
      <xdr:nvPicPr>
        <xdr:cNvPr id="233" name="Picture 260" descr="bouton_iaca313">
          <a:hlinkClick r:id="rId4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2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9525</xdr:rowOff>
    </xdr:from>
    <xdr:to>
      <xdr:col>0</xdr:col>
      <xdr:colOff>257175</xdr:colOff>
      <xdr:row>81</xdr:row>
      <xdr:rowOff>152400</xdr:rowOff>
    </xdr:to>
    <xdr:pic>
      <xdr:nvPicPr>
        <xdr:cNvPr id="234" name="Picture 261" descr="bouton_iaca313">
          <a:hlinkClick r:id="rId4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2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9525</xdr:rowOff>
    </xdr:from>
    <xdr:to>
      <xdr:col>0</xdr:col>
      <xdr:colOff>257175</xdr:colOff>
      <xdr:row>81</xdr:row>
      <xdr:rowOff>152400</xdr:rowOff>
    </xdr:to>
    <xdr:pic>
      <xdr:nvPicPr>
        <xdr:cNvPr id="235" name="Picture 262" descr="bouton_iaca313">
          <a:hlinkClick r:id="rId4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2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9525</xdr:rowOff>
    </xdr:from>
    <xdr:to>
      <xdr:col>0</xdr:col>
      <xdr:colOff>257175</xdr:colOff>
      <xdr:row>81</xdr:row>
      <xdr:rowOff>152400</xdr:rowOff>
    </xdr:to>
    <xdr:pic>
      <xdr:nvPicPr>
        <xdr:cNvPr id="236" name="Picture 263" descr="bouton_iaca313">
          <a:hlinkClick r:id="rId4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2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9525</xdr:rowOff>
    </xdr:from>
    <xdr:to>
      <xdr:col>0</xdr:col>
      <xdr:colOff>257175</xdr:colOff>
      <xdr:row>81</xdr:row>
      <xdr:rowOff>152400</xdr:rowOff>
    </xdr:to>
    <xdr:pic>
      <xdr:nvPicPr>
        <xdr:cNvPr id="237" name="Picture 264" descr="bouton_iaca313">
          <a:hlinkClick r:id="rId4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2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9525</xdr:rowOff>
    </xdr:from>
    <xdr:to>
      <xdr:col>0</xdr:col>
      <xdr:colOff>257175</xdr:colOff>
      <xdr:row>81</xdr:row>
      <xdr:rowOff>152400</xdr:rowOff>
    </xdr:to>
    <xdr:pic>
      <xdr:nvPicPr>
        <xdr:cNvPr id="238" name="Picture 265" descr="bouton_iaca313">
          <a:hlinkClick r:id="rId4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2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124</xdr:row>
      <xdr:rowOff>9525</xdr:rowOff>
    </xdr:from>
    <xdr:to>
      <xdr:col>0</xdr:col>
      <xdr:colOff>257175</xdr:colOff>
      <xdr:row>124</xdr:row>
      <xdr:rowOff>152400</xdr:rowOff>
    </xdr:to>
    <xdr:pic>
      <xdr:nvPicPr>
        <xdr:cNvPr id="239" name="Picture 266" descr="bouton_iaca313">
          <a:hlinkClick r:id="rId4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526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152</xdr:row>
      <xdr:rowOff>9525</xdr:rowOff>
    </xdr:from>
    <xdr:to>
      <xdr:col>0</xdr:col>
      <xdr:colOff>257175</xdr:colOff>
      <xdr:row>152</xdr:row>
      <xdr:rowOff>152400</xdr:rowOff>
    </xdr:to>
    <xdr:pic>
      <xdr:nvPicPr>
        <xdr:cNvPr id="240" name="Picture 267" descr="bouton_iaca313">
          <a:hlinkClick r:id="rId4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945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148</xdr:row>
      <xdr:rowOff>9525</xdr:rowOff>
    </xdr:from>
    <xdr:to>
      <xdr:col>0</xdr:col>
      <xdr:colOff>257175</xdr:colOff>
      <xdr:row>148</xdr:row>
      <xdr:rowOff>152400</xdr:rowOff>
    </xdr:to>
    <xdr:pic>
      <xdr:nvPicPr>
        <xdr:cNvPr id="241" name="Picture 268" descr="bouton_iaca313">
          <a:hlinkClick r:id="rId4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336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157</xdr:row>
      <xdr:rowOff>9525</xdr:rowOff>
    </xdr:from>
    <xdr:to>
      <xdr:col>0</xdr:col>
      <xdr:colOff>257175</xdr:colOff>
      <xdr:row>157</xdr:row>
      <xdr:rowOff>152400</xdr:rowOff>
    </xdr:to>
    <xdr:pic>
      <xdr:nvPicPr>
        <xdr:cNvPr id="242" name="Picture 269" descr="bouton_iaca313">
          <a:hlinkClick r:id="rId4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55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161</xdr:row>
      <xdr:rowOff>9525</xdr:rowOff>
    </xdr:from>
    <xdr:to>
      <xdr:col>0</xdr:col>
      <xdr:colOff>257175</xdr:colOff>
      <xdr:row>161</xdr:row>
      <xdr:rowOff>152400</xdr:rowOff>
    </xdr:to>
    <xdr:pic>
      <xdr:nvPicPr>
        <xdr:cNvPr id="243" name="Picture 270" descr="bouton_iaca313">
          <a:hlinkClick r:id="rId4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403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162</xdr:row>
      <xdr:rowOff>9525</xdr:rowOff>
    </xdr:from>
    <xdr:to>
      <xdr:col>0</xdr:col>
      <xdr:colOff>257175</xdr:colOff>
      <xdr:row>162</xdr:row>
      <xdr:rowOff>152400</xdr:rowOff>
    </xdr:to>
    <xdr:pic>
      <xdr:nvPicPr>
        <xdr:cNvPr id="244" name="Picture 271" descr="bouton_iaca313">
          <a:hlinkClick r:id="rId4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565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163</xdr:row>
      <xdr:rowOff>9525</xdr:rowOff>
    </xdr:from>
    <xdr:to>
      <xdr:col>0</xdr:col>
      <xdr:colOff>257175</xdr:colOff>
      <xdr:row>163</xdr:row>
      <xdr:rowOff>152400</xdr:rowOff>
    </xdr:to>
    <xdr:pic>
      <xdr:nvPicPr>
        <xdr:cNvPr id="245" name="Picture 272" descr="bouton_iaca313">
          <a:hlinkClick r:id="rId4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27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174</xdr:row>
      <xdr:rowOff>9525</xdr:rowOff>
    </xdr:from>
    <xdr:to>
      <xdr:col>0</xdr:col>
      <xdr:colOff>257175</xdr:colOff>
      <xdr:row>174</xdr:row>
      <xdr:rowOff>152400</xdr:rowOff>
    </xdr:to>
    <xdr:pic>
      <xdr:nvPicPr>
        <xdr:cNvPr id="246" name="Picture 273" descr="bouton_iaca313">
          <a:hlinkClick r:id="rId4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593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174</xdr:row>
      <xdr:rowOff>9525</xdr:rowOff>
    </xdr:from>
    <xdr:to>
      <xdr:col>0</xdr:col>
      <xdr:colOff>257175</xdr:colOff>
      <xdr:row>174</xdr:row>
      <xdr:rowOff>152400</xdr:rowOff>
    </xdr:to>
    <xdr:pic>
      <xdr:nvPicPr>
        <xdr:cNvPr id="247" name="Picture 274" descr="bouton_iaca313">
          <a:hlinkClick r:id="rId4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593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174</xdr:row>
      <xdr:rowOff>9525</xdr:rowOff>
    </xdr:from>
    <xdr:to>
      <xdr:col>0</xdr:col>
      <xdr:colOff>257175</xdr:colOff>
      <xdr:row>174</xdr:row>
      <xdr:rowOff>152400</xdr:rowOff>
    </xdr:to>
    <xdr:pic>
      <xdr:nvPicPr>
        <xdr:cNvPr id="248" name="Picture 275" descr="bouton_iaca313">
          <a:hlinkClick r:id="rId4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593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197</xdr:row>
      <xdr:rowOff>9525</xdr:rowOff>
    </xdr:from>
    <xdr:to>
      <xdr:col>0</xdr:col>
      <xdr:colOff>257175</xdr:colOff>
      <xdr:row>197</xdr:row>
      <xdr:rowOff>152400</xdr:rowOff>
    </xdr:to>
    <xdr:pic>
      <xdr:nvPicPr>
        <xdr:cNvPr id="249" name="Picture 276" descr="bouton_iaca313">
          <a:hlinkClick r:id="rId4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197</xdr:row>
      <xdr:rowOff>9525</xdr:rowOff>
    </xdr:from>
    <xdr:to>
      <xdr:col>0</xdr:col>
      <xdr:colOff>257175</xdr:colOff>
      <xdr:row>197</xdr:row>
      <xdr:rowOff>152400</xdr:rowOff>
    </xdr:to>
    <xdr:pic>
      <xdr:nvPicPr>
        <xdr:cNvPr id="250" name="Picture 277" descr="bouton_iaca313">
          <a:hlinkClick r:id="rId5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197</xdr:row>
      <xdr:rowOff>9525</xdr:rowOff>
    </xdr:from>
    <xdr:to>
      <xdr:col>0</xdr:col>
      <xdr:colOff>257175</xdr:colOff>
      <xdr:row>197</xdr:row>
      <xdr:rowOff>152400</xdr:rowOff>
    </xdr:to>
    <xdr:pic>
      <xdr:nvPicPr>
        <xdr:cNvPr id="251" name="Picture 278" descr="bouton_iaca313">
          <a:hlinkClick r:id="rId5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65</xdr:row>
      <xdr:rowOff>9525</xdr:rowOff>
    </xdr:from>
    <xdr:to>
      <xdr:col>0</xdr:col>
      <xdr:colOff>257175</xdr:colOff>
      <xdr:row>65</xdr:row>
      <xdr:rowOff>152400</xdr:rowOff>
    </xdr:to>
    <xdr:pic>
      <xdr:nvPicPr>
        <xdr:cNvPr id="252" name="Picture 279" descr="bouton_iaca313">
          <a:hlinkClick r:id="rId5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382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317</xdr:row>
      <xdr:rowOff>9525</xdr:rowOff>
    </xdr:from>
    <xdr:to>
      <xdr:col>0</xdr:col>
      <xdr:colOff>257175</xdr:colOff>
      <xdr:row>317</xdr:row>
      <xdr:rowOff>152400</xdr:rowOff>
    </xdr:to>
    <xdr:pic>
      <xdr:nvPicPr>
        <xdr:cNvPr id="253" name="Picture 283" descr="bouton_iaca313">
          <a:hlinkClick r:id="rId5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101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317</xdr:row>
      <xdr:rowOff>9525</xdr:rowOff>
    </xdr:from>
    <xdr:to>
      <xdr:col>0</xdr:col>
      <xdr:colOff>257175</xdr:colOff>
      <xdr:row>317</xdr:row>
      <xdr:rowOff>152400</xdr:rowOff>
    </xdr:to>
    <xdr:pic>
      <xdr:nvPicPr>
        <xdr:cNvPr id="254" name="Picture 284" descr="bouton_iaca313">
          <a:hlinkClick r:id="rId5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101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317</xdr:row>
      <xdr:rowOff>9525</xdr:rowOff>
    </xdr:from>
    <xdr:to>
      <xdr:col>0</xdr:col>
      <xdr:colOff>257175</xdr:colOff>
      <xdr:row>317</xdr:row>
      <xdr:rowOff>152400</xdr:rowOff>
    </xdr:to>
    <xdr:pic>
      <xdr:nvPicPr>
        <xdr:cNvPr id="255" name="Picture 285" descr="bouton_iaca313">
          <a:hlinkClick r:id="rId5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101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195</xdr:row>
      <xdr:rowOff>9525</xdr:rowOff>
    </xdr:from>
    <xdr:to>
      <xdr:col>0</xdr:col>
      <xdr:colOff>257175</xdr:colOff>
      <xdr:row>195</xdr:row>
      <xdr:rowOff>152400</xdr:rowOff>
    </xdr:to>
    <xdr:pic>
      <xdr:nvPicPr>
        <xdr:cNvPr id="256" name="Picture 287" descr="bouton_iaca313">
          <a:hlinkClick r:id="rId5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118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195</xdr:row>
      <xdr:rowOff>9525</xdr:rowOff>
    </xdr:from>
    <xdr:to>
      <xdr:col>0</xdr:col>
      <xdr:colOff>257175</xdr:colOff>
      <xdr:row>195</xdr:row>
      <xdr:rowOff>152400</xdr:rowOff>
    </xdr:to>
    <xdr:pic>
      <xdr:nvPicPr>
        <xdr:cNvPr id="257" name="Picture 288" descr="bouton_iaca313">
          <a:hlinkClick r:id="rId5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118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195</xdr:row>
      <xdr:rowOff>9525</xdr:rowOff>
    </xdr:from>
    <xdr:to>
      <xdr:col>0</xdr:col>
      <xdr:colOff>257175</xdr:colOff>
      <xdr:row>195</xdr:row>
      <xdr:rowOff>152400</xdr:rowOff>
    </xdr:to>
    <xdr:pic>
      <xdr:nvPicPr>
        <xdr:cNvPr id="258" name="Picture 289" descr="bouton_iaca313">
          <a:hlinkClick r:id="rId5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118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328</xdr:row>
      <xdr:rowOff>66675</xdr:rowOff>
    </xdr:from>
    <xdr:to>
      <xdr:col>4</xdr:col>
      <xdr:colOff>161925</xdr:colOff>
      <xdr:row>330</xdr:row>
      <xdr:rowOff>123825</xdr:rowOff>
    </xdr:to>
    <xdr:pic>
      <xdr:nvPicPr>
        <xdr:cNvPr id="259" name="Picture 259" descr="ACC_Coul_2005"/>
        <xdr:cNvPicPr preferRelativeResize="1">
          <a:picLocks noChangeAspect="1"/>
        </xdr:cNvPicPr>
      </xdr:nvPicPr>
      <xdr:blipFill>
        <a:blip r:embed="rId518"/>
        <a:stretch>
          <a:fillRect/>
        </a:stretch>
      </xdr:blipFill>
      <xdr:spPr>
        <a:xfrm>
          <a:off x="457200" y="52873275"/>
          <a:ext cx="1590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328</xdr:row>
      <xdr:rowOff>66675</xdr:rowOff>
    </xdr:from>
    <xdr:to>
      <xdr:col>9</xdr:col>
      <xdr:colOff>609600</xdr:colOff>
      <xdr:row>331</xdr:row>
      <xdr:rowOff>152400</xdr:rowOff>
    </xdr:to>
    <xdr:pic>
      <xdr:nvPicPr>
        <xdr:cNvPr id="260" name="Picture 260" descr="Mapaq"/>
        <xdr:cNvPicPr preferRelativeResize="1">
          <a:picLocks noChangeAspect="1"/>
        </xdr:cNvPicPr>
      </xdr:nvPicPr>
      <xdr:blipFill>
        <a:blip r:embed="rId519"/>
        <a:stretch>
          <a:fillRect/>
        </a:stretch>
      </xdr:blipFill>
      <xdr:spPr>
        <a:xfrm>
          <a:off x="4857750" y="52873275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326</xdr:row>
      <xdr:rowOff>38100</xdr:rowOff>
    </xdr:from>
    <xdr:to>
      <xdr:col>9</xdr:col>
      <xdr:colOff>619125</xdr:colOff>
      <xdr:row>328</xdr:row>
      <xdr:rowOff>47625</xdr:rowOff>
    </xdr:to>
    <xdr:sp>
      <xdr:nvSpPr>
        <xdr:cNvPr id="261" name="Text Box 261"/>
        <xdr:cNvSpPr txBox="1">
          <a:spLocks noChangeArrowheads="1"/>
        </xdr:cNvSpPr>
      </xdr:nvSpPr>
      <xdr:spPr>
        <a:xfrm>
          <a:off x="438150" y="52520850"/>
          <a:ext cx="5934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projet a été réalisé dans le cadre du programme « Initiative d’appui aux conseillers agricoles (IACA) » selon les termes de l’Entente Canada-Québec sur le Renouveau du Cadre stratégique agricole.</a:t>
          </a:r>
        </a:p>
      </xdr:txBody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247650</xdr:colOff>
      <xdr:row>126</xdr:row>
      <xdr:rowOff>142875</xdr:rowOff>
    </xdr:to>
    <xdr:pic>
      <xdr:nvPicPr>
        <xdr:cNvPr id="262" name="Picture 107" descr="bouton_iaca313">
          <a:hlinkClick r:id="rId5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2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3"/>
  <sheetViews>
    <sheetView tabSelected="1" zoomScaleSheetLayoutView="50" zoomScalePageLayoutView="0" workbookViewId="0" topLeftCell="A1">
      <selection activeCell="J129" sqref="J129"/>
    </sheetView>
  </sheetViews>
  <sheetFormatPr defaultColWidth="11.421875" defaultRowHeight="12.75"/>
  <cols>
    <col min="1" max="1" width="4.421875" style="367" customWidth="1"/>
    <col min="2" max="2" width="4.28125" style="371" customWidth="1"/>
    <col min="3" max="3" width="11.421875" style="367" customWidth="1"/>
    <col min="4" max="4" width="8.140625" style="367" customWidth="1"/>
    <col min="5" max="6" width="11.421875" style="367" customWidth="1"/>
    <col min="7" max="8" width="11.140625" style="367" customWidth="1"/>
    <col min="9" max="9" width="12.8515625" style="367" customWidth="1"/>
    <col min="10" max="11" width="11.421875" style="367" customWidth="1"/>
    <col min="12" max="12" width="4.28125" style="367" customWidth="1"/>
    <col min="13" max="13" width="11.421875" style="369" customWidth="1"/>
    <col min="14" max="18" width="11.7109375" style="369" customWidth="1"/>
    <col min="19" max="19" width="9.7109375" style="369" customWidth="1"/>
    <col min="20" max="20" width="9.7109375" style="367" customWidth="1"/>
    <col min="21" max="16384" width="11.421875" style="367" customWidth="1"/>
  </cols>
  <sheetData>
    <row r="1" spans="2:19" s="14" customFormat="1" ht="15.75">
      <c r="B1" s="13"/>
      <c r="C1" s="378"/>
      <c r="D1" s="378"/>
      <c r="E1" s="378"/>
      <c r="F1" s="378"/>
      <c r="G1" s="378"/>
      <c r="H1" s="378"/>
      <c r="I1" s="378"/>
      <c r="J1" s="378"/>
      <c r="K1" s="372" t="s">
        <v>163</v>
      </c>
      <c r="M1" s="15"/>
      <c r="N1" s="15"/>
      <c r="O1" s="15"/>
      <c r="P1" s="15"/>
      <c r="Q1" s="15"/>
      <c r="R1" s="15"/>
      <c r="S1" s="15"/>
    </row>
    <row r="2" spans="2:19" s="16" customFormat="1" ht="15.75">
      <c r="B2" s="13"/>
      <c r="C2" s="382" t="s">
        <v>200</v>
      </c>
      <c r="D2" s="383"/>
      <c r="E2" s="384"/>
      <c r="F2" s="384"/>
      <c r="G2" s="383"/>
      <c r="H2" s="383"/>
      <c r="I2" s="383"/>
      <c r="J2" s="383"/>
      <c r="K2" s="378"/>
      <c r="M2" s="17"/>
      <c r="N2" s="17"/>
      <c r="O2" s="17"/>
      <c r="P2" s="17"/>
      <c r="Q2" s="17"/>
      <c r="R2" s="17"/>
      <c r="S2" s="17"/>
    </row>
    <row r="3" spans="2:19" s="16" customFormat="1" ht="15.75">
      <c r="B3" s="18" t="s">
        <v>134</v>
      </c>
      <c r="C3" s="382" t="s">
        <v>201</v>
      </c>
      <c r="D3" s="385"/>
      <c r="E3" s="385"/>
      <c r="F3" s="385"/>
      <c r="G3" s="386"/>
      <c r="H3" s="386"/>
      <c r="I3" s="387" t="s">
        <v>202</v>
      </c>
      <c r="J3" s="385"/>
      <c r="K3" s="388"/>
      <c r="M3" s="17"/>
      <c r="N3" s="17"/>
      <c r="O3" s="17"/>
      <c r="P3" s="17"/>
      <c r="Q3" s="17"/>
      <c r="R3" s="17"/>
      <c r="S3" s="17"/>
    </row>
    <row r="4" spans="2:19" s="16" customFormat="1" ht="15.75">
      <c r="B4" s="18"/>
      <c r="C4" s="382"/>
      <c r="D4" s="386"/>
      <c r="E4" s="386"/>
      <c r="F4" s="386"/>
      <c r="G4" s="386"/>
      <c r="H4" s="386"/>
      <c r="I4" s="386"/>
      <c r="J4" s="386"/>
      <c r="K4" s="389"/>
      <c r="M4" s="17"/>
      <c r="N4" s="17"/>
      <c r="O4" s="17"/>
      <c r="P4" s="17"/>
      <c r="Q4" s="17"/>
      <c r="R4" s="17"/>
      <c r="S4" s="17"/>
    </row>
    <row r="5" spans="2:19" s="16" customFormat="1" ht="15.75">
      <c r="B5" s="18"/>
      <c r="C5" s="382" t="s">
        <v>162</v>
      </c>
      <c r="D5" s="390"/>
      <c r="E5" s="391"/>
      <c r="F5" s="391"/>
      <c r="G5" s="383"/>
      <c r="H5" s="383"/>
      <c r="I5" s="383"/>
      <c r="J5" s="383"/>
      <c r="K5" s="392"/>
      <c r="M5" s="17"/>
      <c r="N5" s="17"/>
      <c r="O5" s="17"/>
      <c r="P5" s="17"/>
      <c r="Q5" s="17"/>
      <c r="R5" s="17"/>
      <c r="S5" s="17"/>
    </row>
    <row r="6" spans="2:19" s="16" customFormat="1" ht="15.75">
      <c r="B6" s="19"/>
      <c r="C6" s="393" t="s">
        <v>203</v>
      </c>
      <c r="D6" s="384"/>
      <c r="E6" s="384"/>
      <c r="F6" s="384"/>
      <c r="G6" s="383"/>
      <c r="H6" s="383"/>
      <c r="I6" s="387" t="s">
        <v>204</v>
      </c>
      <c r="J6" s="384"/>
      <c r="K6" s="394"/>
      <c r="L6" s="20"/>
      <c r="M6" s="17"/>
      <c r="N6" s="17"/>
      <c r="O6" s="17"/>
      <c r="P6" s="17"/>
      <c r="Q6" s="17"/>
      <c r="R6" s="17"/>
      <c r="S6" s="17"/>
    </row>
    <row r="7" spans="2:19" s="16" customFormat="1" ht="15">
      <c r="B7" s="21"/>
      <c r="C7" s="395" t="s">
        <v>205</v>
      </c>
      <c r="D7" s="384"/>
      <c r="E7" s="384"/>
      <c r="F7" s="384"/>
      <c r="G7" s="384"/>
      <c r="H7" s="384"/>
      <c r="I7" s="384"/>
      <c r="J7" s="384"/>
      <c r="K7" s="391"/>
      <c r="L7" s="22"/>
      <c r="M7" s="17"/>
      <c r="N7" s="17"/>
      <c r="O7" s="17"/>
      <c r="P7" s="17"/>
      <c r="Q7" s="17"/>
      <c r="R7" s="17"/>
      <c r="S7" s="17"/>
    </row>
    <row r="8" spans="2:19" s="16" customFormat="1" ht="12.75">
      <c r="B8" s="19"/>
      <c r="C8" s="23"/>
      <c r="D8" s="23"/>
      <c r="E8" s="23"/>
      <c r="F8" s="23"/>
      <c r="G8" s="23"/>
      <c r="H8" s="23"/>
      <c r="I8" s="23"/>
      <c r="J8" s="23"/>
      <c r="K8" s="23"/>
      <c r="L8" s="20"/>
      <c r="M8" s="17"/>
      <c r="N8" s="17"/>
      <c r="O8" s="17"/>
      <c r="P8" s="17"/>
      <c r="Q8" s="17"/>
      <c r="R8" s="17"/>
      <c r="S8" s="17"/>
    </row>
    <row r="9" spans="2:19" s="26" customFormat="1" ht="12" customHeight="1">
      <c r="B9" s="24" t="s">
        <v>67</v>
      </c>
      <c r="C9" s="25"/>
      <c r="D9" s="25"/>
      <c r="E9" s="25"/>
      <c r="F9" s="25"/>
      <c r="G9" s="25"/>
      <c r="H9" s="25"/>
      <c r="I9" s="25"/>
      <c r="L9" s="27"/>
      <c r="M9" s="28"/>
      <c r="N9" s="28"/>
      <c r="O9" s="28"/>
      <c r="P9" s="28"/>
      <c r="Q9" s="28"/>
      <c r="R9" s="28"/>
      <c r="S9" s="28"/>
    </row>
    <row r="10" spans="2:19" s="26" customFormat="1" ht="12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M10" s="28"/>
      <c r="N10" s="28"/>
      <c r="O10" s="28"/>
      <c r="P10" s="28"/>
      <c r="Q10" s="28"/>
      <c r="R10" s="28"/>
      <c r="S10" s="28"/>
    </row>
    <row r="11" spans="2:19" s="26" customFormat="1" ht="12" customHeight="1">
      <c r="B11" s="29" t="s">
        <v>65</v>
      </c>
      <c r="C11" s="453" t="s">
        <v>68</v>
      </c>
      <c r="D11" s="453"/>
      <c r="E11" s="453"/>
      <c r="F11" s="453"/>
      <c r="G11" s="453"/>
      <c r="H11" s="453"/>
      <c r="I11" s="453"/>
      <c r="J11" s="453"/>
      <c r="K11" s="453"/>
      <c r="M11" s="28"/>
      <c r="N11" s="28"/>
      <c r="O11" s="28"/>
      <c r="P11" s="28"/>
      <c r="Q11" s="28"/>
      <c r="R11" s="28"/>
      <c r="S11" s="28"/>
    </row>
    <row r="12" spans="2:19" s="26" customFormat="1" ht="12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M12" s="28"/>
      <c r="N12" s="28"/>
      <c r="O12" s="28"/>
      <c r="P12" s="28"/>
      <c r="Q12" s="28"/>
      <c r="R12" s="28"/>
      <c r="S12" s="28"/>
    </row>
    <row r="13" spans="2:19" s="26" customFormat="1" ht="12" customHeight="1">
      <c r="B13" s="29" t="s">
        <v>65</v>
      </c>
      <c r="C13" s="456" t="s">
        <v>69</v>
      </c>
      <c r="D13" s="456"/>
      <c r="E13" s="456"/>
      <c r="F13" s="456"/>
      <c r="G13" s="456"/>
      <c r="H13" s="456"/>
      <c r="I13" s="456"/>
      <c r="J13" s="456"/>
      <c r="K13" s="456"/>
      <c r="L13" s="31"/>
      <c r="M13" s="28"/>
      <c r="N13" s="28"/>
      <c r="O13" s="28"/>
      <c r="P13" s="28"/>
      <c r="Q13" s="28"/>
      <c r="R13" s="28"/>
      <c r="S13" s="28"/>
    </row>
    <row r="14" spans="2:19" s="26" customFormat="1" ht="12" customHeight="1">
      <c r="B14" s="29"/>
      <c r="C14" s="456"/>
      <c r="D14" s="456"/>
      <c r="E14" s="456"/>
      <c r="F14" s="456"/>
      <c r="G14" s="456"/>
      <c r="H14" s="456"/>
      <c r="I14" s="456"/>
      <c r="J14" s="456"/>
      <c r="K14" s="456"/>
      <c r="M14" s="28"/>
      <c r="N14" s="28"/>
      <c r="O14" s="28"/>
      <c r="P14" s="28"/>
      <c r="Q14" s="28"/>
      <c r="R14" s="28"/>
      <c r="S14" s="28"/>
    </row>
    <row r="15" spans="2:19" s="26" customFormat="1" ht="12" customHeight="1">
      <c r="B15" s="29"/>
      <c r="C15" s="118"/>
      <c r="D15" s="118"/>
      <c r="E15" s="118"/>
      <c r="F15" s="118"/>
      <c r="G15" s="118"/>
      <c r="H15" s="118"/>
      <c r="I15" s="118"/>
      <c r="J15" s="118"/>
      <c r="K15" s="118"/>
      <c r="M15" s="28"/>
      <c r="N15" s="28"/>
      <c r="O15" s="28"/>
      <c r="P15" s="28"/>
      <c r="Q15" s="28"/>
      <c r="R15" s="28"/>
      <c r="S15" s="28"/>
    </row>
    <row r="16" spans="2:11" s="378" customFormat="1" ht="12.75" customHeight="1">
      <c r="B16" s="379" t="s">
        <v>65</v>
      </c>
      <c r="C16" s="451" t="s">
        <v>194</v>
      </c>
      <c r="D16" s="451"/>
      <c r="E16" s="451"/>
      <c r="F16" s="451"/>
      <c r="G16" s="451"/>
      <c r="H16" s="451"/>
      <c r="I16" s="451"/>
      <c r="J16" s="451"/>
      <c r="K16" s="451"/>
    </row>
    <row r="17" spans="3:11" s="378" customFormat="1" ht="12.75" customHeight="1">
      <c r="C17" s="451"/>
      <c r="D17" s="451"/>
      <c r="E17" s="451"/>
      <c r="F17" s="451"/>
      <c r="G17" s="451"/>
      <c r="H17" s="451"/>
      <c r="I17" s="451"/>
      <c r="J17" s="451"/>
      <c r="K17" s="451"/>
    </row>
    <row r="18" spans="2:19" s="26" customFormat="1" ht="12" customHeight="1">
      <c r="B18" s="29"/>
      <c r="E18" s="454"/>
      <c r="F18" s="454"/>
      <c r="G18" s="455"/>
      <c r="H18" s="455"/>
      <c r="M18" s="28"/>
      <c r="N18" s="28"/>
      <c r="O18" s="28"/>
      <c r="P18" s="28"/>
      <c r="Q18" s="28"/>
      <c r="R18" s="28"/>
      <c r="S18" s="28"/>
    </row>
    <row r="19" spans="2:19" s="16" customFormat="1" ht="12" customHeight="1">
      <c r="B19" s="32" t="str">
        <f>"SOMMAIRE       (Cette section se remplit automatiquement)"</f>
        <v>SOMMAIRE       (Cette section se remplit automatiquement)</v>
      </c>
      <c r="C19" s="20"/>
      <c r="D19" s="33"/>
      <c r="L19" s="34"/>
      <c r="M19" s="17"/>
      <c r="N19" s="17"/>
      <c r="O19" s="17"/>
      <c r="P19" s="17"/>
      <c r="Q19" s="17"/>
      <c r="R19" s="17"/>
      <c r="S19" s="17"/>
    </row>
    <row r="20" spans="2:19" s="40" customFormat="1" ht="19.5" customHeight="1">
      <c r="B20" s="35"/>
      <c r="C20" s="36"/>
      <c r="D20" s="36"/>
      <c r="E20" s="36"/>
      <c r="F20" s="37"/>
      <c r="G20" s="38" t="s">
        <v>82</v>
      </c>
      <c r="H20" s="445" t="s">
        <v>94</v>
      </c>
      <c r="I20" s="38"/>
      <c r="J20" s="38" t="s">
        <v>93</v>
      </c>
      <c r="K20" s="37"/>
      <c r="L20" s="36"/>
      <c r="M20" s="39"/>
      <c r="N20" s="39"/>
      <c r="O20" s="39"/>
      <c r="P20" s="39"/>
      <c r="Q20" s="39"/>
      <c r="R20" s="39"/>
      <c r="S20" s="39"/>
    </row>
    <row r="21" spans="2:19" s="40" customFormat="1" ht="12" customHeight="1">
      <c r="B21" s="41"/>
      <c r="C21" s="42"/>
      <c r="D21" s="42"/>
      <c r="E21" s="42"/>
      <c r="F21" s="43"/>
      <c r="G21" s="44"/>
      <c r="H21" s="44"/>
      <c r="I21" s="44"/>
      <c r="J21" s="45"/>
      <c r="L21" s="42"/>
      <c r="M21" s="39"/>
      <c r="N21" s="39"/>
      <c r="O21" s="39"/>
      <c r="P21" s="39"/>
      <c r="Q21" s="39"/>
      <c r="R21" s="39"/>
      <c r="S21" s="39"/>
    </row>
    <row r="22" spans="2:19" s="50" customFormat="1" ht="12" customHeight="1">
      <c r="B22" s="46"/>
      <c r="C22" s="47" t="s">
        <v>95</v>
      </c>
      <c r="D22" s="40"/>
      <c r="E22" s="40"/>
      <c r="F22" s="40"/>
      <c r="G22" s="48">
        <f>J129</f>
        <v>0</v>
      </c>
      <c r="H22" s="48" t="e">
        <f>G22/H55</f>
        <v>#DIV/0!</v>
      </c>
      <c r="I22" s="49"/>
      <c r="J22" s="377">
        <v>100</v>
      </c>
      <c r="M22" s="51"/>
      <c r="N22" s="51"/>
      <c r="O22" s="51"/>
      <c r="P22" s="51"/>
      <c r="Q22" s="51"/>
      <c r="R22" s="51"/>
      <c r="S22" s="51"/>
    </row>
    <row r="23" spans="2:19" s="50" customFormat="1" ht="12" customHeight="1">
      <c r="B23" s="52"/>
      <c r="C23" s="53" t="s">
        <v>96</v>
      </c>
      <c r="H23" s="54"/>
      <c r="J23" s="55"/>
      <c r="M23" s="51"/>
      <c r="N23" s="51"/>
      <c r="O23" s="51"/>
      <c r="P23" s="51"/>
      <c r="Q23" s="51"/>
      <c r="R23" s="51"/>
      <c r="S23" s="51"/>
    </row>
    <row r="24" spans="2:19" s="50" customFormat="1" ht="12" customHeight="1">
      <c r="B24" s="52"/>
      <c r="C24" s="56" t="s">
        <v>97</v>
      </c>
      <c r="G24" s="54">
        <f>J166</f>
        <v>0</v>
      </c>
      <c r="H24" s="54" t="e">
        <f>G24/$H$55</f>
        <v>#DIV/0!</v>
      </c>
      <c r="I24" s="57"/>
      <c r="J24" s="55" t="e">
        <f>(G24/$G$22)*$J$22</f>
        <v>#DIV/0!</v>
      </c>
      <c r="M24" s="51"/>
      <c r="N24" s="51"/>
      <c r="O24" s="51"/>
      <c r="P24" s="51"/>
      <c r="Q24" s="51"/>
      <c r="R24" s="51"/>
      <c r="S24" s="51"/>
    </row>
    <row r="25" spans="2:19" s="50" customFormat="1" ht="12" customHeight="1">
      <c r="B25" s="52"/>
      <c r="C25" s="56" t="s">
        <v>98</v>
      </c>
      <c r="G25" s="54">
        <f>J177</f>
        <v>0</v>
      </c>
      <c r="H25" s="54" t="e">
        <f>G25/$H$55</f>
        <v>#DIV/0!</v>
      </c>
      <c r="I25" s="57"/>
      <c r="J25" s="55" t="e">
        <f>(G25/$G$22)*$J$22</f>
        <v>#DIV/0!</v>
      </c>
      <c r="M25" s="51"/>
      <c r="N25" s="51"/>
      <c r="O25" s="51"/>
      <c r="P25" s="51"/>
      <c r="Q25" s="51"/>
      <c r="R25" s="51"/>
      <c r="S25" s="51"/>
    </row>
    <row r="26" spans="2:19" s="50" customFormat="1" ht="12" customHeight="1">
      <c r="B26" s="52"/>
      <c r="C26" s="56" t="s">
        <v>99</v>
      </c>
      <c r="G26" s="54">
        <f>J188</f>
        <v>0</v>
      </c>
      <c r="H26" s="54" t="e">
        <f>G26/$H$55</f>
        <v>#DIV/0!</v>
      </c>
      <c r="I26" s="57"/>
      <c r="J26" s="55" t="e">
        <f>(G26/$G$22)*$J$22</f>
        <v>#DIV/0!</v>
      </c>
      <c r="M26" s="51"/>
      <c r="N26" s="51"/>
      <c r="O26" s="51"/>
      <c r="P26" s="51"/>
      <c r="Q26" s="51"/>
      <c r="R26" s="51"/>
      <c r="S26" s="51"/>
    </row>
    <row r="27" spans="2:19" s="50" customFormat="1" ht="12" customHeight="1">
      <c r="B27" s="52"/>
      <c r="C27" s="56" t="s">
        <v>100</v>
      </c>
      <c r="G27" s="54">
        <f>J202</f>
        <v>0</v>
      </c>
      <c r="H27" s="54" t="e">
        <f>G27/$H$55</f>
        <v>#DIV/0!</v>
      </c>
      <c r="I27" s="57"/>
      <c r="J27" s="55" t="e">
        <f>(G27/$G$22)*$J$22</f>
        <v>#DIV/0!</v>
      </c>
      <c r="M27" s="51"/>
      <c r="N27" s="51"/>
      <c r="O27" s="51"/>
      <c r="P27" s="51"/>
      <c r="Q27" s="51"/>
      <c r="R27" s="51"/>
      <c r="S27" s="51"/>
    </row>
    <row r="28" spans="2:19" s="50" customFormat="1" ht="12" customHeight="1">
      <c r="B28" s="52"/>
      <c r="C28" s="56" t="s">
        <v>101</v>
      </c>
      <c r="F28" s="58"/>
      <c r="G28" s="54">
        <f>J204</f>
        <v>0</v>
      </c>
      <c r="H28" s="54" t="e">
        <f>G28/$H$55</f>
        <v>#DIV/0!</v>
      </c>
      <c r="I28" s="57"/>
      <c r="J28" s="55" t="e">
        <f>(G28/$G$22)*$J$22</f>
        <v>#DIV/0!</v>
      </c>
      <c r="M28" s="51"/>
      <c r="N28" s="51"/>
      <c r="O28" s="51"/>
      <c r="P28" s="51"/>
      <c r="Q28" s="51"/>
      <c r="R28" s="51"/>
      <c r="S28" s="51"/>
    </row>
    <row r="29" spans="2:19" s="50" customFormat="1" ht="12" customHeight="1">
      <c r="B29" s="52"/>
      <c r="C29" s="59"/>
      <c r="G29" s="54"/>
      <c r="H29" s="60"/>
      <c r="I29" s="54"/>
      <c r="J29" s="61"/>
      <c r="M29" s="51"/>
      <c r="N29" s="51"/>
      <c r="O29" s="51"/>
      <c r="P29" s="51"/>
      <c r="Q29" s="51"/>
      <c r="R29" s="51"/>
      <c r="S29" s="51"/>
    </row>
    <row r="30" spans="2:19" s="40" customFormat="1" ht="12" customHeight="1">
      <c r="B30" s="52"/>
      <c r="C30" s="62" t="s">
        <v>102</v>
      </c>
      <c r="G30" s="63">
        <f>J206</f>
        <v>0</v>
      </c>
      <c r="H30" s="63" t="e">
        <f>G30/$H$55</f>
        <v>#DIV/0!</v>
      </c>
      <c r="I30" s="64"/>
      <c r="J30" s="65" t="e">
        <f>(G30/$G$22)*$J$22</f>
        <v>#DIV/0!</v>
      </c>
      <c r="M30" s="39"/>
      <c r="N30" s="39"/>
      <c r="O30" s="39"/>
      <c r="P30" s="39"/>
      <c r="Q30" s="39"/>
      <c r="R30" s="39"/>
      <c r="S30" s="39"/>
    </row>
    <row r="31" spans="2:19" s="40" customFormat="1" ht="12" customHeight="1">
      <c r="B31" s="46"/>
      <c r="C31" s="66"/>
      <c r="G31" s="67"/>
      <c r="H31" s="68"/>
      <c r="I31" s="48"/>
      <c r="J31" s="69"/>
      <c r="M31" s="39"/>
      <c r="N31" s="39"/>
      <c r="O31" s="39"/>
      <c r="P31" s="39"/>
      <c r="Q31" s="39"/>
      <c r="R31" s="39"/>
      <c r="S31" s="39"/>
    </row>
    <row r="32" spans="2:19" s="40" customFormat="1" ht="12" customHeight="1">
      <c r="B32" s="46"/>
      <c r="C32" s="47" t="s">
        <v>103</v>
      </c>
      <c r="G32" s="48">
        <f>J232</f>
        <v>0</v>
      </c>
      <c r="H32" s="48" t="e">
        <f>G32/$H$55</f>
        <v>#DIV/0!</v>
      </c>
      <c r="I32" s="48"/>
      <c r="J32" s="69" t="e">
        <f>(G32/$G$22)*$J$22</f>
        <v>#DIV/0!</v>
      </c>
      <c r="M32" s="39"/>
      <c r="N32" s="39"/>
      <c r="O32" s="39"/>
      <c r="P32" s="39"/>
      <c r="Q32" s="39"/>
      <c r="R32" s="39"/>
      <c r="S32" s="39"/>
    </row>
    <row r="33" spans="2:19" s="40" customFormat="1" ht="12" customHeight="1">
      <c r="B33" s="46"/>
      <c r="C33" s="66"/>
      <c r="G33" s="67"/>
      <c r="H33" s="48"/>
      <c r="I33" s="48"/>
      <c r="J33" s="69"/>
      <c r="M33" s="39"/>
      <c r="N33" s="39"/>
      <c r="O33" s="39"/>
      <c r="P33" s="39"/>
      <c r="Q33" s="39"/>
      <c r="R33" s="39"/>
      <c r="S33" s="39"/>
    </row>
    <row r="34" spans="2:19" s="40" customFormat="1" ht="12" customHeight="1">
      <c r="B34" s="46"/>
      <c r="C34" s="47" t="s">
        <v>75</v>
      </c>
      <c r="G34" s="48">
        <f>J234</f>
        <v>0</v>
      </c>
      <c r="H34" s="48" t="e">
        <f>G34/$H$55</f>
        <v>#DIV/0!</v>
      </c>
      <c r="I34" s="49"/>
      <c r="J34" s="69" t="e">
        <f>(G34/$G$22)*$J$22</f>
        <v>#DIV/0!</v>
      </c>
      <c r="M34" s="39"/>
      <c r="N34" s="39"/>
      <c r="O34" s="39"/>
      <c r="P34" s="39"/>
      <c r="Q34" s="39"/>
      <c r="R34" s="39"/>
      <c r="S34" s="39"/>
    </row>
    <row r="35" spans="2:19" s="40" customFormat="1" ht="12" customHeight="1">
      <c r="B35" s="46"/>
      <c r="C35" s="47" t="s">
        <v>104</v>
      </c>
      <c r="F35" s="70"/>
      <c r="G35" s="48">
        <f>J236</f>
        <v>0</v>
      </c>
      <c r="H35" s="48" t="e">
        <f>G35/$H$55</f>
        <v>#DIV/0!</v>
      </c>
      <c r="I35" s="49"/>
      <c r="J35" s="69" t="e">
        <f>(G35/$G$22)*$J$22</f>
        <v>#DIV/0!</v>
      </c>
      <c r="M35" s="39"/>
      <c r="N35" s="39"/>
      <c r="O35" s="39"/>
      <c r="P35" s="39"/>
      <c r="Q35" s="39"/>
      <c r="R35" s="39"/>
      <c r="S35" s="39"/>
    </row>
    <row r="36" spans="2:19" s="40" customFormat="1" ht="12" customHeight="1">
      <c r="B36" s="46"/>
      <c r="C36" s="47"/>
      <c r="G36" s="48"/>
      <c r="H36" s="48"/>
      <c r="I36" s="49"/>
      <c r="J36" s="69"/>
      <c r="M36" s="39"/>
      <c r="N36" s="39"/>
      <c r="O36" s="39"/>
      <c r="P36" s="39"/>
      <c r="Q36" s="39"/>
      <c r="R36" s="39"/>
      <c r="S36" s="39"/>
    </row>
    <row r="37" spans="2:19" s="40" customFormat="1" ht="12" customHeight="1">
      <c r="B37" s="46"/>
      <c r="C37" s="47" t="s">
        <v>1</v>
      </c>
      <c r="G37" s="48">
        <f>J248</f>
        <v>0</v>
      </c>
      <c r="H37" s="48" t="e">
        <f>G37/$H$55</f>
        <v>#DIV/0!</v>
      </c>
      <c r="I37" s="49"/>
      <c r="J37" s="69" t="e">
        <f>(G37/$G$22)*$J$22</f>
        <v>#DIV/0!</v>
      </c>
      <c r="M37" s="39"/>
      <c r="N37" s="39"/>
      <c r="O37" s="39"/>
      <c r="P37" s="39"/>
      <c r="Q37" s="39"/>
      <c r="R37" s="39"/>
      <c r="S37" s="39"/>
    </row>
    <row r="38" spans="2:19" s="40" customFormat="1" ht="12" customHeight="1">
      <c r="B38" s="46"/>
      <c r="C38" s="47"/>
      <c r="G38" s="48"/>
      <c r="H38" s="48"/>
      <c r="I38" s="49"/>
      <c r="J38" s="69"/>
      <c r="M38" s="39"/>
      <c r="N38" s="39"/>
      <c r="O38" s="39"/>
      <c r="P38" s="39"/>
      <c r="Q38" s="39"/>
      <c r="R38" s="39"/>
      <c r="S38" s="39"/>
    </row>
    <row r="39" spans="2:19" s="40" customFormat="1" ht="12" customHeight="1">
      <c r="B39" s="46"/>
      <c r="C39" s="47" t="s">
        <v>85</v>
      </c>
      <c r="F39" s="70"/>
      <c r="G39" s="48">
        <f>J250</f>
        <v>0</v>
      </c>
      <c r="H39" s="48" t="e">
        <f>G39/$H$55</f>
        <v>#DIV/0!</v>
      </c>
      <c r="I39" s="49"/>
      <c r="J39" s="69" t="e">
        <f>(G39/$G$22)*$J$22</f>
        <v>#DIV/0!</v>
      </c>
      <c r="M39" s="39"/>
      <c r="N39" s="39"/>
      <c r="O39" s="39"/>
      <c r="P39" s="39"/>
      <c r="Q39" s="39"/>
      <c r="R39" s="39"/>
      <c r="S39" s="39"/>
    </row>
    <row r="40" spans="2:19" s="40" customFormat="1" ht="12" customHeight="1">
      <c r="B40" s="46"/>
      <c r="C40" s="62" t="s">
        <v>64</v>
      </c>
      <c r="F40" s="70"/>
      <c r="G40" s="63">
        <f>J252</f>
        <v>0</v>
      </c>
      <c r="H40" s="63" t="e">
        <f>G40/$H$55</f>
        <v>#DIV/0!</v>
      </c>
      <c r="I40" s="64"/>
      <c r="J40" s="65" t="e">
        <f>(G40/$G$22)*$J$22</f>
        <v>#DIV/0!</v>
      </c>
      <c r="M40" s="39"/>
      <c r="N40" s="39"/>
      <c r="O40" s="39"/>
      <c r="P40" s="39"/>
      <c r="Q40" s="39"/>
      <c r="R40" s="39"/>
      <c r="S40" s="39"/>
    </row>
    <row r="41" spans="2:19" s="40" customFormat="1" ht="12" customHeight="1">
      <c r="B41" s="46"/>
      <c r="C41" s="66"/>
      <c r="G41" s="63"/>
      <c r="H41" s="63"/>
      <c r="I41" s="64"/>
      <c r="J41" s="71"/>
      <c r="M41" s="39"/>
      <c r="N41" s="39"/>
      <c r="O41" s="39"/>
      <c r="P41" s="39"/>
      <c r="Q41" s="39"/>
      <c r="R41" s="39"/>
      <c r="S41" s="39"/>
    </row>
    <row r="42" spans="2:19" s="40" customFormat="1" ht="12" customHeight="1">
      <c r="B42" s="46"/>
      <c r="C42" s="66"/>
      <c r="G42" s="63"/>
      <c r="H42" s="63"/>
      <c r="I42" s="64"/>
      <c r="J42" s="71"/>
      <c r="M42" s="39"/>
      <c r="N42" s="39"/>
      <c r="O42" s="39"/>
      <c r="P42" s="39"/>
      <c r="Q42" s="39"/>
      <c r="R42" s="39"/>
      <c r="S42" s="39"/>
    </row>
    <row r="43" spans="1:19" s="16" customFormat="1" ht="12" customHeight="1">
      <c r="A43" s="40"/>
      <c r="B43" s="72" t="s">
        <v>106</v>
      </c>
      <c r="C43" s="34"/>
      <c r="D43" s="27"/>
      <c r="E43" s="26"/>
      <c r="F43" s="26"/>
      <c r="G43" s="26"/>
      <c r="H43" s="26"/>
      <c r="I43" s="26"/>
      <c r="J43" s="26"/>
      <c r="K43" s="26"/>
      <c r="L43" s="34"/>
      <c r="M43" s="17"/>
      <c r="N43" s="17"/>
      <c r="O43" s="17"/>
      <c r="P43" s="17"/>
      <c r="Q43" s="17"/>
      <c r="R43" s="17"/>
      <c r="S43" s="17"/>
    </row>
    <row r="44" spans="1:19" s="16" customFormat="1" ht="12" customHeight="1">
      <c r="A44" s="73"/>
      <c r="B44" s="18"/>
      <c r="M44" s="17"/>
      <c r="N44" s="17"/>
      <c r="O44" s="17"/>
      <c r="P44" s="17"/>
      <c r="Q44" s="17"/>
      <c r="R44" s="17"/>
      <c r="S44" s="17"/>
    </row>
    <row r="45" spans="1:19" s="16" customFormat="1" ht="12" customHeight="1">
      <c r="A45" s="74"/>
      <c r="B45" s="18"/>
      <c r="C45" s="34" t="s">
        <v>209</v>
      </c>
      <c r="M45" s="17"/>
      <c r="N45" s="17"/>
      <c r="O45" s="17"/>
      <c r="P45" s="17"/>
      <c r="Q45" s="17"/>
      <c r="R45" s="17"/>
      <c r="S45" s="17"/>
    </row>
    <row r="46" spans="1:19" s="16" customFormat="1" ht="12" customHeight="1">
      <c r="A46" s="73"/>
      <c r="B46" s="18"/>
      <c r="D46" s="75"/>
      <c r="E46" s="76"/>
      <c r="F46" s="77"/>
      <c r="G46" s="77"/>
      <c r="H46" s="77"/>
      <c r="I46" s="77"/>
      <c r="J46" s="77"/>
      <c r="K46" s="77"/>
      <c r="M46" s="17"/>
      <c r="N46" s="17"/>
      <c r="O46" s="17"/>
      <c r="P46" s="17"/>
      <c r="Q46" s="17"/>
      <c r="R46" s="17"/>
      <c r="S46" s="17"/>
    </row>
    <row r="47" spans="1:19" s="16" customFormat="1" ht="12" customHeight="1">
      <c r="A47" s="73"/>
      <c r="B47" s="18"/>
      <c r="D47" s="75"/>
      <c r="E47" s="76"/>
      <c r="F47" s="77"/>
      <c r="G47" s="77"/>
      <c r="H47" s="77"/>
      <c r="I47" s="77"/>
      <c r="J47" s="77"/>
      <c r="K47" s="77"/>
      <c r="M47" s="17"/>
      <c r="N47" s="17"/>
      <c r="O47" s="17"/>
      <c r="P47" s="17"/>
      <c r="Q47" s="17"/>
      <c r="R47" s="17"/>
      <c r="S47" s="17"/>
    </row>
    <row r="48" spans="1:19" s="16" customFormat="1" ht="12" customHeight="1">
      <c r="A48" s="74"/>
      <c r="B48" s="18"/>
      <c r="C48" s="34" t="s">
        <v>0</v>
      </c>
      <c r="M48" s="17"/>
      <c r="N48" s="17"/>
      <c r="O48" s="17"/>
      <c r="P48" s="17"/>
      <c r="Q48" s="17"/>
      <c r="R48" s="17"/>
      <c r="S48" s="17"/>
    </row>
    <row r="49" spans="1:19" s="16" customFormat="1" ht="12.75" customHeight="1">
      <c r="A49" s="73"/>
      <c r="B49" s="18"/>
      <c r="C49" s="78"/>
      <c r="D49" s="78"/>
      <c r="E49" s="78"/>
      <c r="F49" s="78"/>
      <c r="G49" s="78"/>
      <c r="H49" s="78"/>
      <c r="I49" s="78"/>
      <c r="J49" s="78"/>
      <c r="K49" s="78"/>
      <c r="M49" s="17"/>
      <c r="N49" s="17"/>
      <c r="O49" s="17"/>
      <c r="P49" s="17"/>
      <c r="Q49" s="17"/>
      <c r="R49" s="17"/>
      <c r="S49" s="17"/>
    </row>
    <row r="50" spans="2:19" s="16" customFormat="1" ht="12.75">
      <c r="B50" s="18"/>
      <c r="C50" s="79"/>
      <c r="M50" s="17"/>
      <c r="N50" s="17"/>
      <c r="O50" s="17"/>
      <c r="P50" s="17"/>
      <c r="Q50" s="17"/>
      <c r="R50" s="17"/>
      <c r="S50" s="17"/>
    </row>
    <row r="51" spans="2:19" s="16" customFormat="1" ht="12" customHeight="1">
      <c r="B51" s="72" t="s">
        <v>107</v>
      </c>
      <c r="I51" s="80"/>
      <c r="L51" s="34"/>
      <c r="M51" s="17"/>
      <c r="N51" s="17"/>
      <c r="O51" s="17"/>
      <c r="P51" s="17"/>
      <c r="Q51" s="17"/>
      <c r="R51" s="17"/>
      <c r="S51" s="17"/>
    </row>
    <row r="52" spans="2:19" s="16" customFormat="1" ht="12" customHeight="1">
      <c r="B52" s="18"/>
      <c r="M52" s="17"/>
      <c r="N52" s="17"/>
      <c r="O52" s="17"/>
      <c r="P52" s="17"/>
      <c r="Q52" s="17"/>
      <c r="R52" s="17"/>
      <c r="S52" s="17"/>
    </row>
    <row r="53" spans="1:19" s="26" customFormat="1" ht="12" customHeight="1">
      <c r="A53" s="16"/>
      <c r="B53" s="18"/>
      <c r="C53" s="81" t="s">
        <v>76</v>
      </c>
      <c r="M53" s="28"/>
      <c r="N53" s="28"/>
      <c r="O53" s="28"/>
      <c r="P53" s="28"/>
      <c r="Q53" s="28"/>
      <c r="R53" s="28"/>
      <c r="S53" s="28"/>
    </row>
    <row r="54" spans="2:19" s="26" customFormat="1" ht="12" customHeight="1">
      <c r="B54" s="29"/>
      <c r="C54" s="81"/>
      <c r="J54" s="26" t="s">
        <v>114</v>
      </c>
      <c r="M54" s="28"/>
      <c r="N54" s="28"/>
      <c r="O54" s="28"/>
      <c r="P54" s="28"/>
      <c r="Q54" s="28"/>
      <c r="R54" s="28"/>
      <c r="S54" s="28"/>
    </row>
    <row r="55" spans="1:19" s="50" customFormat="1" ht="12" customHeight="1">
      <c r="A55" s="82"/>
      <c r="B55" s="29"/>
      <c r="C55" s="83" t="s">
        <v>77</v>
      </c>
      <c r="D55" s="26"/>
      <c r="E55" s="26"/>
      <c r="F55" s="26"/>
      <c r="G55" s="26"/>
      <c r="H55" s="396">
        <v>0</v>
      </c>
      <c r="I55" s="50" t="s">
        <v>71</v>
      </c>
      <c r="M55" s="51"/>
      <c r="N55" s="51"/>
      <c r="O55" s="51"/>
      <c r="P55" s="51"/>
      <c r="Q55" s="51"/>
      <c r="R55" s="51"/>
      <c r="S55" s="51"/>
    </row>
    <row r="56" spans="1:19" s="50" customFormat="1" ht="12" customHeight="1">
      <c r="A56" s="85"/>
      <c r="B56" s="52"/>
      <c r="C56" s="59" t="s">
        <v>210</v>
      </c>
      <c r="H56" s="396">
        <v>0</v>
      </c>
      <c r="I56" s="50" t="s">
        <v>9</v>
      </c>
      <c r="M56" s="51"/>
      <c r="N56" s="51"/>
      <c r="O56" s="51"/>
      <c r="P56" s="51"/>
      <c r="Q56" s="51"/>
      <c r="R56" s="51"/>
      <c r="S56" s="51"/>
    </row>
    <row r="57" spans="1:19" s="50" customFormat="1" ht="12" customHeight="1">
      <c r="A57" s="85"/>
      <c r="B57" s="52"/>
      <c r="C57" s="59" t="s">
        <v>20</v>
      </c>
      <c r="H57" s="396">
        <v>0</v>
      </c>
      <c r="I57" s="50" t="s">
        <v>71</v>
      </c>
      <c r="M57" s="51"/>
      <c r="N57" s="51"/>
      <c r="O57" s="51"/>
      <c r="P57" s="51"/>
      <c r="Q57" s="51"/>
      <c r="R57" s="51"/>
      <c r="S57" s="51"/>
    </row>
    <row r="58" spans="1:19" s="50" customFormat="1" ht="12" customHeight="1">
      <c r="A58" s="85"/>
      <c r="B58" s="52"/>
      <c r="C58" s="59" t="s">
        <v>5</v>
      </c>
      <c r="H58" s="84"/>
      <c r="M58" s="51"/>
      <c r="N58" s="51"/>
      <c r="O58" s="51"/>
      <c r="P58" s="51"/>
      <c r="Q58" s="51"/>
      <c r="R58" s="51"/>
      <c r="S58" s="51"/>
    </row>
    <row r="59" spans="2:19" s="50" customFormat="1" ht="12" customHeight="1">
      <c r="B59" s="52"/>
      <c r="C59" s="59"/>
      <c r="D59" s="50" t="s">
        <v>6</v>
      </c>
      <c r="H59" s="50">
        <f>H55</f>
        <v>0</v>
      </c>
      <c r="I59" s="50" t="s">
        <v>71</v>
      </c>
      <c r="M59" s="51"/>
      <c r="N59" s="51"/>
      <c r="O59" s="51"/>
      <c r="P59" s="51"/>
      <c r="Q59" s="51"/>
      <c r="R59" s="51"/>
      <c r="S59" s="51"/>
    </row>
    <row r="60" spans="2:19" s="50" customFormat="1" ht="12" customHeight="1">
      <c r="B60" s="52"/>
      <c r="C60" s="59"/>
      <c r="D60" s="50" t="s">
        <v>7</v>
      </c>
      <c r="H60" s="396">
        <v>0</v>
      </c>
      <c r="I60" s="50" t="s">
        <v>71</v>
      </c>
      <c r="M60" s="51"/>
      <c r="N60" s="51"/>
      <c r="O60" s="51"/>
      <c r="P60" s="51"/>
      <c r="Q60" s="51"/>
      <c r="R60" s="51"/>
      <c r="S60" s="51"/>
    </row>
    <row r="61" spans="2:19" s="50" customFormat="1" ht="12" customHeight="1">
      <c r="B61" s="52"/>
      <c r="C61" s="59"/>
      <c r="D61" s="50" t="s">
        <v>124</v>
      </c>
      <c r="H61" s="50">
        <f>H59*H56*H57</f>
        <v>0</v>
      </c>
      <c r="I61" s="50" t="s">
        <v>71</v>
      </c>
      <c r="M61" s="51"/>
      <c r="N61" s="51"/>
      <c r="O61" s="51"/>
      <c r="P61" s="51"/>
      <c r="Q61" s="51"/>
      <c r="R61" s="51"/>
      <c r="S61" s="51"/>
    </row>
    <row r="62" spans="2:19" s="50" customFormat="1" ht="12" customHeight="1">
      <c r="B62" s="52"/>
      <c r="C62" s="86" t="s">
        <v>125</v>
      </c>
      <c r="H62" s="396">
        <v>0</v>
      </c>
      <c r="I62" s="50" t="s">
        <v>83</v>
      </c>
      <c r="M62" s="51"/>
      <c r="N62" s="51"/>
      <c r="O62" s="51"/>
      <c r="P62" s="51"/>
      <c r="Q62" s="51"/>
      <c r="R62" s="51"/>
      <c r="S62" s="51"/>
    </row>
    <row r="63" spans="2:19" s="50" customFormat="1" ht="12" customHeight="1">
      <c r="B63" s="52"/>
      <c r="C63" s="59"/>
      <c r="D63" s="50" t="s">
        <v>187</v>
      </c>
      <c r="H63" s="87">
        <f>H61*(100-H62)/100</f>
        <v>0</v>
      </c>
      <c r="I63" s="50" t="s">
        <v>71</v>
      </c>
      <c r="M63" s="51"/>
      <c r="N63" s="51"/>
      <c r="O63" s="51"/>
      <c r="P63" s="51"/>
      <c r="Q63" s="51"/>
      <c r="R63" s="51"/>
      <c r="S63" s="51"/>
    </row>
    <row r="64" spans="2:19" s="50" customFormat="1" ht="12" customHeight="1">
      <c r="B64" s="52"/>
      <c r="C64" s="59"/>
      <c r="D64" s="50" t="s">
        <v>188</v>
      </c>
      <c r="H64" s="397">
        <v>0</v>
      </c>
      <c r="I64" s="50" t="s">
        <v>71</v>
      </c>
      <c r="J64" s="373"/>
      <c r="M64" s="51"/>
      <c r="N64" s="51"/>
      <c r="O64" s="51"/>
      <c r="P64" s="51"/>
      <c r="Q64" s="51"/>
      <c r="R64" s="51"/>
      <c r="S64" s="51"/>
    </row>
    <row r="65" spans="2:19" s="50" customFormat="1" ht="12" customHeight="1">
      <c r="B65" s="52"/>
      <c r="C65" s="59"/>
      <c r="D65" s="50" t="s">
        <v>189</v>
      </c>
      <c r="H65" s="374">
        <f>H63-H64</f>
        <v>0</v>
      </c>
      <c r="I65" s="50" t="s">
        <v>71</v>
      </c>
      <c r="J65" s="373"/>
      <c r="M65" s="51"/>
      <c r="N65" s="51"/>
      <c r="O65" s="51"/>
      <c r="P65" s="51"/>
      <c r="Q65" s="51"/>
      <c r="R65" s="51"/>
      <c r="S65" s="51"/>
    </row>
    <row r="66" spans="1:19" s="50" customFormat="1" ht="12" customHeight="1">
      <c r="A66" s="85"/>
      <c r="B66" s="52"/>
      <c r="C66" s="59" t="s">
        <v>185</v>
      </c>
      <c r="H66" s="380">
        <v>0</v>
      </c>
      <c r="I66" s="50" t="s">
        <v>183</v>
      </c>
      <c r="M66" s="51"/>
      <c r="N66" s="51"/>
      <c r="O66" s="51"/>
      <c r="P66" s="51"/>
      <c r="Q66" s="51"/>
      <c r="R66" s="51"/>
      <c r="S66" s="51"/>
    </row>
    <row r="67" spans="1:19" s="50" customFormat="1" ht="12" customHeight="1">
      <c r="A67" s="85"/>
      <c r="B67" s="52"/>
      <c r="C67" s="59" t="s">
        <v>78</v>
      </c>
      <c r="H67" s="400">
        <v>0</v>
      </c>
      <c r="I67" s="50" t="s">
        <v>83</v>
      </c>
      <c r="M67" s="51"/>
      <c r="N67" s="51"/>
      <c r="O67" s="51"/>
      <c r="P67" s="51"/>
      <c r="Q67" s="51"/>
      <c r="R67" s="51"/>
      <c r="S67" s="51"/>
    </row>
    <row r="68" spans="1:19" s="50" customFormat="1" ht="12" customHeight="1">
      <c r="A68" s="85"/>
      <c r="B68" s="52"/>
      <c r="C68" s="59" t="s">
        <v>79</v>
      </c>
      <c r="G68" s="88"/>
      <c r="H68" s="401">
        <v>0</v>
      </c>
      <c r="I68" s="50" t="s">
        <v>83</v>
      </c>
      <c r="M68" s="51"/>
      <c r="N68" s="51"/>
      <c r="O68" s="51"/>
      <c r="P68" s="51"/>
      <c r="Q68" s="51"/>
      <c r="R68" s="51"/>
      <c r="S68" s="51"/>
    </row>
    <row r="69" spans="1:19" s="50" customFormat="1" ht="12" customHeight="1">
      <c r="A69" s="85"/>
      <c r="B69" s="52"/>
      <c r="C69" s="59" t="s">
        <v>10</v>
      </c>
      <c r="G69" s="84"/>
      <c r="H69" s="402">
        <v>0</v>
      </c>
      <c r="I69" s="50" t="s">
        <v>83</v>
      </c>
      <c r="J69" s="89">
        <f>H59*H69/100</f>
        <v>0</v>
      </c>
      <c r="M69" s="51"/>
      <c r="N69" s="51"/>
      <c r="O69" s="51"/>
      <c r="P69" s="51"/>
      <c r="Q69" s="51"/>
      <c r="R69" s="51"/>
      <c r="S69" s="51"/>
    </row>
    <row r="70" spans="2:19" s="50" customFormat="1" ht="12" customHeight="1">
      <c r="B70" s="52"/>
      <c r="C70" s="90" t="s">
        <v>120</v>
      </c>
      <c r="G70" s="84"/>
      <c r="H70" s="402">
        <v>0</v>
      </c>
      <c r="I70" s="50" t="s">
        <v>83</v>
      </c>
      <c r="J70" s="89">
        <f>J69*H70/100</f>
        <v>0</v>
      </c>
      <c r="M70" s="51"/>
      <c r="N70" s="51"/>
      <c r="O70" s="51"/>
      <c r="P70" s="51"/>
      <c r="Q70" s="51"/>
      <c r="R70" s="51"/>
      <c r="S70" s="51"/>
    </row>
    <row r="71" spans="1:19" s="50" customFormat="1" ht="12" customHeight="1">
      <c r="A71" s="85"/>
      <c r="B71" s="52"/>
      <c r="C71" s="59" t="s">
        <v>11</v>
      </c>
      <c r="G71" s="91"/>
      <c r="H71" s="402">
        <v>0</v>
      </c>
      <c r="I71" s="50" t="s">
        <v>83</v>
      </c>
      <c r="J71" s="89">
        <f>H60*H71/100</f>
        <v>0</v>
      </c>
      <c r="K71" s="92"/>
      <c r="M71" s="51"/>
      <c r="N71" s="51"/>
      <c r="O71" s="51"/>
      <c r="P71" s="51"/>
      <c r="Q71" s="51"/>
      <c r="R71" s="51"/>
      <c r="S71" s="51"/>
    </row>
    <row r="72" spans="2:19" s="50" customFormat="1" ht="12" customHeight="1">
      <c r="B72" s="52"/>
      <c r="C72" s="90" t="s">
        <v>121</v>
      </c>
      <c r="G72" s="91"/>
      <c r="H72" s="402">
        <v>0</v>
      </c>
      <c r="I72" s="50" t="s">
        <v>83</v>
      </c>
      <c r="J72" s="89">
        <f>J71*H72/100</f>
        <v>0</v>
      </c>
      <c r="K72" s="92"/>
      <c r="M72" s="51"/>
      <c r="N72" s="51"/>
      <c r="O72" s="51"/>
      <c r="P72" s="51"/>
      <c r="Q72" s="51"/>
      <c r="R72" s="51"/>
      <c r="S72" s="51"/>
    </row>
    <row r="73" spans="1:19" s="50" customFormat="1" ht="12" customHeight="1">
      <c r="A73" s="85"/>
      <c r="B73" s="52"/>
      <c r="C73" s="59" t="s">
        <v>190</v>
      </c>
      <c r="G73" s="91"/>
      <c r="H73" s="400">
        <v>0</v>
      </c>
      <c r="I73" s="50" t="s">
        <v>70</v>
      </c>
      <c r="K73" s="92"/>
      <c r="L73" s="93"/>
      <c r="M73" s="51"/>
      <c r="N73" s="51"/>
      <c r="O73" s="51"/>
      <c r="P73" s="51"/>
      <c r="Q73" s="51"/>
      <c r="R73" s="51"/>
      <c r="S73" s="51"/>
    </row>
    <row r="74" spans="1:19" s="50" customFormat="1" ht="12" customHeight="1">
      <c r="A74" s="85"/>
      <c r="B74" s="52"/>
      <c r="C74" s="59" t="s">
        <v>12</v>
      </c>
      <c r="G74" s="92"/>
      <c r="L74" s="93"/>
      <c r="M74" s="51"/>
      <c r="N74" s="51"/>
      <c r="O74" s="51"/>
      <c r="P74" s="51"/>
      <c r="Q74" s="51"/>
      <c r="R74" s="51"/>
      <c r="S74" s="51"/>
    </row>
    <row r="75" spans="2:19" s="50" customFormat="1" ht="12" customHeight="1">
      <c r="B75" s="52"/>
      <c r="C75" s="59"/>
      <c r="D75" s="50" t="s">
        <v>21</v>
      </c>
      <c r="G75" s="92"/>
      <c r="H75" s="398">
        <v>0</v>
      </c>
      <c r="I75" s="50" t="s">
        <v>169</v>
      </c>
      <c r="L75" s="93"/>
      <c r="M75" s="51"/>
      <c r="N75" s="51"/>
      <c r="O75" s="51"/>
      <c r="P75" s="51"/>
      <c r="Q75" s="51"/>
      <c r="R75" s="51"/>
      <c r="S75" s="51"/>
    </row>
    <row r="76" spans="2:19" s="50" customFormat="1" ht="12" customHeight="1">
      <c r="B76" s="52"/>
      <c r="C76" s="59"/>
      <c r="D76" s="50" t="s">
        <v>8</v>
      </c>
      <c r="G76" s="92"/>
      <c r="H76" s="398">
        <v>0</v>
      </c>
      <c r="I76" s="50" t="s">
        <v>169</v>
      </c>
      <c r="L76" s="93"/>
      <c r="M76" s="51"/>
      <c r="N76" s="51"/>
      <c r="O76" s="51"/>
      <c r="P76" s="51"/>
      <c r="Q76" s="51"/>
      <c r="R76" s="51"/>
      <c r="S76" s="51"/>
    </row>
    <row r="77" spans="2:19" s="50" customFormat="1" ht="12" customHeight="1">
      <c r="B77" s="52"/>
      <c r="C77" s="59"/>
      <c r="D77" s="50" t="s">
        <v>166</v>
      </c>
      <c r="G77" s="92"/>
      <c r="H77" s="398">
        <v>0</v>
      </c>
      <c r="I77" s="50" t="s">
        <v>168</v>
      </c>
      <c r="L77" s="93"/>
      <c r="M77" s="51"/>
      <c r="N77" s="51"/>
      <c r="O77" s="51"/>
      <c r="P77" s="51"/>
      <c r="Q77" s="51"/>
      <c r="R77" s="51"/>
      <c r="S77" s="51"/>
    </row>
    <row r="78" spans="1:19" s="50" customFormat="1" ht="12" customHeight="1">
      <c r="A78" s="85"/>
      <c r="B78" s="52"/>
      <c r="C78" s="59" t="s">
        <v>13</v>
      </c>
      <c r="G78" s="92"/>
      <c r="H78" s="396">
        <v>0</v>
      </c>
      <c r="I78" s="50" t="s">
        <v>22</v>
      </c>
      <c r="L78" s="93"/>
      <c r="M78" s="51"/>
      <c r="N78" s="51"/>
      <c r="O78" s="51"/>
      <c r="P78" s="51"/>
      <c r="Q78" s="51"/>
      <c r="R78" s="51"/>
      <c r="S78" s="51"/>
    </row>
    <row r="79" spans="2:19" s="50" customFormat="1" ht="12" customHeight="1">
      <c r="B79" s="52"/>
      <c r="C79" s="59"/>
      <c r="D79" s="84" t="s">
        <v>23</v>
      </c>
      <c r="G79" s="92"/>
      <c r="H79" s="396">
        <v>0</v>
      </c>
      <c r="I79" s="50" t="s">
        <v>22</v>
      </c>
      <c r="L79" s="93"/>
      <c r="M79" s="51"/>
      <c r="N79" s="51"/>
      <c r="O79" s="51"/>
      <c r="P79" s="51"/>
      <c r="Q79" s="51"/>
      <c r="R79" s="51"/>
      <c r="S79" s="51"/>
    </row>
    <row r="80" spans="2:19" s="50" customFormat="1" ht="12" customHeight="1">
      <c r="B80" s="52"/>
      <c r="C80" s="59"/>
      <c r="D80" s="84" t="s">
        <v>23</v>
      </c>
      <c r="G80" s="92"/>
      <c r="H80" s="396">
        <v>0</v>
      </c>
      <c r="I80" s="50" t="s">
        <v>22</v>
      </c>
      <c r="L80" s="93"/>
      <c r="M80" s="51"/>
      <c r="N80" s="51"/>
      <c r="O80" s="51"/>
      <c r="P80" s="51"/>
      <c r="Q80" s="51"/>
      <c r="R80" s="51"/>
      <c r="S80" s="51"/>
    </row>
    <row r="81" spans="2:19" s="50" customFormat="1" ht="12" customHeight="1">
      <c r="B81" s="52"/>
      <c r="C81" s="59"/>
      <c r="D81" s="84" t="s">
        <v>23</v>
      </c>
      <c r="G81" s="92"/>
      <c r="H81" s="396">
        <v>0</v>
      </c>
      <c r="I81" s="50" t="s">
        <v>22</v>
      </c>
      <c r="L81" s="93"/>
      <c r="M81" s="51"/>
      <c r="N81" s="51"/>
      <c r="O81" s="51"/>
      <c r="P81" s="51"/>
      <c r="Q81" s="51"/>
      <c r="R81" s="51"/>
      <c r="S81" s="51"/>
    </row>
    <row r="82" spans="1:19" s="50" customFormat="1" ht="12" customHeight="1">
      <c r="A82" s="85"/>
      <c r="B82" s="52"/>
      <c r="C82" s="59" t="s">
        <v>164</v>
      </c>
      <c r="G82" s="92"/>
      <c r="H82" s="84"/>
      <c r="L82" s="93"/>
      <c r="M82" s="51"/>
      <c r="N82" s="51"/>
      <c r="O82" s="51"/>
      <c r="P82" s="51"/>
      <c r="Q82" s="51"/>
      <c r="R82" s="51"/>
      <c r="S82" s="51"/>
    </row>
    <row r="83" spans="1:19" s="50" customFormat="1" ht="12" customHeight="1">
      <c r="A83" s="85"/>
      <c r="B83" s="52"/>
      <c r="C83" s="59"/>
      <c r="D83" s="84" t="str">
        <f>D79</f>
        <v>Type de culture</v>
      </c>
      <c r="G83" s="92"/>
      <c r="H83" s="396">
        <v>0</v>
      </c>
      <c r="I83" s="50" t="s">
        <v>165</v>
      </c>
      <c r="L83" s="93"/>
      <c r="M83" s="51"/>
      <c r="N83" s="51"/>
      <c r="O83" s="51"/>
      <c r="P83" s="51"/>
      <c r="Q83" s="51"/>
      <c r="R83" s="51"/>
      <c r="S83" s="51"/>
    </row>
    <row r="84" spans="1:19" s="50" customFormat="1" ht="12" customHeight="1">
      <c r="A84" s="85"/>
      <c r="B84" s="52"/>
      <c r="C84" s="59"/>
      <c r="D84" s="84" t="str">
        <f>D80</f>
        <v>Type de culture</v>
      </c>
      <c r="G84" s="92"/>
      <c r="H84" s="396">
        <v>0</v>
      </c>
      <c r="I84" s="50" t="s">
        <v>165</v>
      </c>
      <c r="L84" s="93"/>
      <c r="M84" s="51"/>
      <c r="N84" s="51"/>
      <c r="O84" s="51"/>
      <c r="P84" s="51"/>
      <c r="Q84" s="51"/>
      <c r="R84" s="51"/>
      <c r="S84" s="51"/>
    </row>
    <row r="85" spans="1:19" s="50" customFormat="1" ht="12" customHeight="1">
      <c r="A85" s="85"/>
      <c r="B85" s="52"/>
      <c r="C85" s="59"/>
      <c r="D85" s="84" t="str">
        <f>D81</f>
        <v>Type de culture</v>
      </c>
      <c r="G85" s="92"/>
      <c r="H85" s="396">
        <v>0</v>
      </c>
      <c r="I85" s="50" t="s">
        <v>165</v>
      </c>
      <c r="L85" s="93"/>
      <c r="M85" s="51"/>
      <c r="N85" s="51"/>
      <c r="O85" s="51"/>
      <c r="P85" s="51"/>
      <c r="Q85" s="51"/>
      <c r="R85" s="51"/>
      <c r="S85" s="51"/>
    </row>
    <row r="86" spans="2:19" s="50" customFormat="1" ht="12" customHeight="1">
      <c r="B86" s="52"/>
      <c r="C86" s="59"/>
      <c r="G86" s="92"/>
      <c r="L86" s="93"/>
      <c r="M86" s="51"/>
      <c r="N86" s="51"/>
      <c r="O86" s="51"/>
      <c r="P86" s="51"/>
      <c r="Q86" s="51"/>
      <c r="R86" s="51"/>
      <c r="S86" s="51"/>
    </row>
    <row r="87" spans="2:19" s="50" customFormat="1" ht="12" customHeight="1">
      <c r="B87" s="52"/>
      <c r="G87" s="92"/>
      <c r="H87" s="87"/>
      <c r="L87" s="93"/>
      <c r="M87" s="51"/>
      <c r="N87" s="51"/>
      <c r="O87" s="51"/>
      <c r="P87" s="51"/>
      <c r="Q87" s="51"/>
      <c r="R87" s="51"/>
      <c r="S87" s="51"/>
    </row>
    <row r="88" spans="1:19" s="26" customFormat="1" ht="12" customHeight="1">
      <c r="A88" s="50"/>
      <c r="B88" s="52"/>
      <c r="C88" s="81" t="s">
        <v>80</v>
      </c>
      <c r="L88" s="95"/>
      <c r="M88" s="28"/>
      <c r="N88" s="28"/>
      <c r="O88" s="28"/>
      <c r="P88" s="28"/>
      <c r="Q88" s="28"/>
      <c r="R88" s="28"/>
      <c r="S88" s="28"/>
    </row>
    <row r="89" spans="2:19" s="26" customFormat="1" ht="12" customHeight="1">
      <c r="B89" s="29"/>
      <c r="C89" s="81"/>
      <c r="J89" s="28"/>
      <c r="K89" s="28"/>
      <c r="L89" s="95"/>
      <c r="M89" s="28"/>
      <c r="N89" s="28"/>
      <c r="O89" s="28"/>
      <c r="P89" s="28"/>
      <c r="Q89" s="28"/>
      <c r="R89" s="28"/>
      <c r="S89" s="28"/>
    </row>
    <row r="90" spans="1:19" s="50" customFormat="1" ht="12" customHeight="1">
      <c r="A90" s="82"/>
      <c r="B90" s="26"/>
      <c r="C90" s="83" t="s">
        <v>14</v>
      </c>
      <c r="D90" s="26"/>
      <c r="E90" s="26"/>
      <c r="F90" s="26"/>
      <c r="G90" s="26"/>
      <c r="H90" s="399">
        <v>0</v>
      </c>
      <c r="I90" s="50" t="s">
        <v>83</v>
      </c>
      <c r="L90" s="93"/>
      <c r="M90" s="51"/>
      <c r="N90" s="51"/>
      <c r="O90" s="51"/>
      <c r="P90" s="51"/>
      <c r="Q90" s="51"/>
      <c r="R90" s="51"/>
      <c r="S90" s="51"/>
    </row>
    <row r="91" spans="1:19" s="98" customFormat="1" ht="12" customHeight="1">
      <c r="A91" s="50"/>
      <c r="B91" s="52"/>
      <c r="C91" s="90"/>
      <c r="D91" s="50"/>
      <c r="E91" s="59"/>
      <c r="F91" s="96"/>
      <c r="G91" s="97"/>
      <c r="J91" s="99"/>
      <c r="L91" s="100"/>
      <c r="M91" s="101"/>
      <c r="N91" s="101"/>
      <c r="O91" s="101"/>
      <c r="P91" s="101"/>
      <c r="Q91" s="101"/>
      <c r="R91" s="101"/>
      <c r="S91" s="101"/>
    </row>
    <row r="92" spans="1:19" s="16" customFormat="1" ht="12" customHeight="1">
      <c r="A92" s="98"/>
      <c r="B92" s="102"/>
      <c r="C92" s="103"/>
      <c r="L92" s="104"/>
      <c r="M92" s="17"/>
      <c r="N92" s="17"/>
      <c r="O92" s="17"/>
      <c r="P92" s="17"/>
      <c r="Q92" s="17"/>
      <c r="R92" s="17"/>
      <c r="S92" s="17"/>
    </row>
    <row r="93" spans="1:19" s="98" customFormat="1" ht="12" customHeight="1">
      <c r="A93" s="74"/>
      <c r="B93" s="18"/>
      <c r="C93" s="105" t="s">
        <v>15</v>
      </c>
      <c r="D93" s="16"/>
      <c r="E93" s="106"/>
      <c r="F93" s="107"/>
      <c r="G93" s="50"/>
      <c r="H93" s="99"/>
      <c r="L93" s="100"/>
      <c r="M93" s="101"/>
      <c r="N93" s="101"/>
      <c r="O93" s="101"/>
      <c r="P93" s="101"/>
      <c r="Q93" s="101"/>
      <c r="R93" s="101"/>
      <c r="S93" s="101"/>
    </row>
    <row r="94" spans="2:19" s="98" customFormat="1" ht="12" customHeight="1">
      <c r="B94" s="102"/>
      <c r="C94" s="103"/>
      <c r="D94" s="16"/>
      <c r="E94" s="106"/>
      <c r="F94" s="107"/>
      <c r="G94" s="50"/>
      <c r="H94" s="99"/>
      <c r="L94" s="100"/>
      <c r="M94" s="101"/>
      <c r="N94" s="101"/>
      <c r="O94" s="101"/>
      <c r="P94" s="101"/>
      <c r="Q94" s="101"/>
      <c r="R94" s="101"/>
      <c r="S94" s="101"/>
    </row>
    <row r="95" spans="1:19" s="16" customFormat="1" ht="12" customHeight="1">
      <c r="A95" s="98"/>
      <c r="B95" s="102"/>
      <c r="C95" s="108"/>
      <c r="D95" s="98"/>
      <c r="E95" s="447" t="s">
        <v>16</v>
      </c>
      <c r="F95" s="447"/>
      <c r="G95" s="109" t="s">
        <v>17</v>
      </c>
      <c r="H95" s="449" t="s">
        <v>195</v>
      </c>
      <c r="I95" s="448" t="s">
        <v>1</v>
      </c>
      <c r="J95" s="448"/>
      <c r="K95" s="449" t="s">
        <v>18</v>
      </c>
      <c r="L95" s="104"/>
      <c r="M95" s="17"/>
      <c r="N95" s="17"/>
      <c r="O95" s="17"/>
      <c r="P95" s="17"/>
      <c r="Q95" s="17"/>
      <c r="R95" s="17"/>
      <c r="S95" s="17"/>
    </row>
    <row r="96" spans="2:19" s="16" customFormat="1" ht="12" customHeight="1">
      <c r="B96" s="18"/>
      <c r="C96" s="111"/>
      <c r="E96" s="447"/>
      <c r="F96" s="447"/>
      <c r="G96" s="112"/>
      <c r="H96" s="449"/>
      <c r="I96" s="34"/>
      <c r="J96" s="113"/>
      <c r="K96" s="449"/>
      <c r="L96" s="104"/>
      <c r="M96" s="17"/>
      <c r="N96" s="17"/>
      <c r="O96" s="17"/>
      <c r="P96" s="17"/>
      <c r="Q96" s="17"/>
      <c r="R96" s="17"/>
      <c r="S96" s="17"/>
    </row>
    <row r="97" spans="2:19" s="98" customFormat="1" ht="12" customHeight="1">
      <c r="B97" s="18"/>
      <c r="C97" s="111"/>
      <c r="D97" s="16"/>
      <c r="E97" s="16"/>
      <c r="F97" s="107"/>
      <c r="G97" s="14"/>
      <c r="H97" s="99"/>
      <c r="L97" s="100"/>
      <c r="M97" s="101"/>
      <c r="N97" s="101"/>
      <c r="O97" s="101"/>
      <c r="P97" s="101"/>
      <c r="Q97" s="101"/>
      <c r="R97" s="101"/>
      <c r="S97" s="101"/>
    </row>
    <row r="98" spans="2:19" s="50" customFormat="1" ht="12" customHeight="1">
      <c r="B98" s="102"/>
      <c r="C98" s="114" t="s">
        <v>211</v>
      </c>
      <c r="D98" s="16"/>
      <c r="E98" s="16"/>
      <c r="F98" s="115">
        <f>J263</f>
        <v>0</v>
      </c>
      <c r="G98" s="403" t="e">
        <f>F98/$F$111</f>
        <v>#DIV/0!</v>
      </c>
      <c r="H98" s="117"/>
      <c r="I98" s="84"/>
      <c r="J98" s="84"/>
      <c r="K98" s="84"/>
      <c r="L98" s="93"/>
      <c r="M98" s="51"/>
      <c r="N98" s="51"/>
      <c r="O98" s="51"/>
      <c r="P98" s="51"/>
      <c r="Q98" s="51"/>
      <c r="R98" s="51"/>
      <c r="S98" s="51"/>
    </row>
    <row r="99" spans="2:19" s="50" customFormat="1" ht="12" customHeight="1">
      <c r="B99" s="52"/>
      <c r="C99" s="114"/>
      <c r="D99" s="16"/>
      <c r="E99" s="16"/>
      <c r="F99" s="115"/>
      <c r="G99" s="404"/>
      <c r="H99" s="117"/>
      <c r="I99" s="84"/>
      <c r="J99" s="84"/>
      <c r="K99" s="120"/>
      <c r="L99" s="93"/>
      <c r="M99" s="51"/>
      <c r="N99" s="51"/>
      <c r="O99" s="51"/>
      <c r="P99" s="51"/>
      <c r="Q99" s="51"/>
      <c r="R99" s="51"/>
      <c r="S99" s="51"/>
    </row>
    <row r="100" spans="2:19" s="50" customFormat="1" ht="12" customHeight="1">
      <c r="B100" s="52"/>
      <c r="C100" s="114" t="s">
        <v>19</v>
      </c>
      <c r="D100" s="16"/>
      <c r="E100" s="16"/>
      <c r="F100" s="115">
        <f>J284</f>
        <v>0</v>
      </c>
      <c r="G100" s="403" t="e">
        <f>F100/$F$111</f>
        <v>#DIV/0!</v>
      </c>
      <c r="H100" s="405">
        <v>0</v>
      </c>
      <c r="I100" s="450"/>
      <c r="J100" s="450"/>
      <c r="K100" s="406">
        <v>0</v>
      </c>
      <c r="L100" s="93"/>
      <c r="M100" s="51"/>
      <c r="N100" s="51"/>
      <c r="O100" s="51"/>
      <c r="P100" s="51"/>
      <c r="Q100" s="51"/>
      <c r="R100" s="51"/>
      <c r="S100" s="51"/>
    </row>
    <row r="101" spans="2:19" s="50" customFormat="1" ht="12" customHeight="1">
      <c r="B101" s="52"/>
      <c r="C101" s="121" t="s">
        <v>159</v>
      </c>
      <c r="F101" s="122"/>
      <c r="G101" s="403"/>
      <c r="H101" s="116"/>
      <c r="I101" s="446">
        <v>0</v>
      </c>
      <c r="J101" s="446"/>
      <c r="K101" s="6"/>
      <c r="L101" s="93"/>
      <c r="M101" s="51"/>
      <c r="N101" s="51"/>
      <c r="O101" s="51"/>
      <c r="P101" s="51"/>
      <c r="Q101" s="51"/>
      <c r="R101" s="51"/>
      <c r="S101" s="51"/>
    </row>
    <row r="102" spans="2:19" s="50" customFormat="1" ht="12" customHeight="1">
      <c r="B102" s="52"/>
      <c r="C102" s="121" t="s">
        <v>158</v>
      </c>
      <c r="F102" s="122"/>
      <c r="G102" s="403"/>
      <c r="H102" s="116"/>
      <c r="I102" s="446">
        <v>0</v>
      </c>
      <c r="J102" s="446"/>
      <c r="K102" s="6"/>
      <c r="L102" s="93"/>
      <c r="M102" s="51"/>
      <c r="N102" s="51"/>
      <c r="O102" s="51"/>
      <c r="P102" s="51"/>
      <c r="Q102" s="51"/>
      <c r="R102" s="51"/>
      <c r="S102" s="51"/>
    </row>
    <row r="103" spans="2:19" s="50" customFormat="1" ht="12" customHeight="1">
      <c r="B103" s="52"/>
      <c r="C103" s="121" t="s">
        <v>156</v>
      </c>
      <c r="F103" s="122"/>
      <c r="G103" s="403"/>
      <c r="H103" s="116"/>
      <c r="I103" s="446">
        <v>0</v>
      </c>
      <c r="J103" s="446"/>
      <c r="K103" s="6"/>
      <c r="L103" s="93"/>
      <c r="M103" s="51"/>
      <c r="N103" s="51"/>
      <c r="O103" s="51"/>
      <c r="P103" s="51"/>
      <c r="Q103" s="51"/>
      <c r="R103" s="51"/>
      <c r="S103" s="51"/>
    </row>
    <row r="104" spans="2:19" s="50" customFormat="1" ht="12" customHeight="1">
      <c r="B104" s="52"/>
      <c r="C104" s="114"/>
      <c r="D104" s="16"/>
      <c r="E104" s="16"/>
      <c r="F104" s="115"/>
      <c r="G104" s="404"/>
      <c r="H104" s="6"/>
      <c r="I104" s="123"/>
      <c r="K104" s="6"/>
      <c r="L104" s="93"/>
      <c r="M104" s="51"/>
      <c r="N104" s="51"/>
      <c r="O104" s="51"/>
      <c r="P104" s="51"/>
      <c r="Q104" s="51"/>
      <c r="R104" s="51"/>
      <c r="S104" s="51"/>
    </row>
    <row r="105" spans="2:19" s="50" customFormat="1" ht="12" customHeight="1">
      <c r="B105" s="52"/>
      <c r="C105" s="114" t="s">
        <v>26</v>
      </c>
      <c r="D105" s="16"/>
      <c r="E105" s="16"/>
      <c r="F105" s="115">
        <f>J307</f>
        <v>0</v>
      </c>
      <c r="G105" s="403" t="e">
        <f>F105/$F$111</f>
        <v>#DIV/0!</v>
      </c>
      <c r="H105" s="405">
        <v>0</v>
      </c>
      <c r="I105" s="446">
        <v>0</v>
      </c>
      <c r="J105" s="446"/>
      <c r="K105" s="406">
        <v>0</v>
      </c>
      <c r="L105" s="93"/>
      <c r="M105" s="51"/>
      <c r="N105" s="51"/>
      <c r="O105" s="51"/>
      <c r="P105" s="51"/>
      <c r="Q105" s="51"/>
      <c r="R105" s="51"/>
      <c r="S105" s="51"/>
    </row>
    <row r="106" spans="2:19" s="50" customFormat="1" ht="12" customHeight="1">
      <c r="B106" s="52"/>
      <c r="C106" s="114"/>
      <c r="D106" s="16"/>
      <c r="E106" s="16"/>
      <c r="F106" s="115"/>
      <c r="G106" s="404"/>
      <c r="H106" s="116"/>
      <c r="I106" s="124"/>
      <c r="K106" s="6"/>
      <c r="L106" s="93"/>
      <c r="M106" s="51"/>
      <c r="N106" s="51"/>
      <c r="O106" s="51"/>
      <c r="P106" s="51"/>
      <c r="Q106" s="51"/>
      <c r="R106" s="51"/>
      <c r="S106" s="51"/>
    </row>
    <row r="107" spans="2:19" s="50" customFormat="1" ht="12" customHeight="1">
      <c r="B107" s="52"/>
      <c r="C107" s="114" t="s">
        <v>25</v>
      </c>
      <c r="D107" s="111"/>
      <c r="E107" s="16"/>
      <c r="F107" s="115">
        <f>J296</f>
        <v>0</v>
      </c>
      <c r="G107" s="403" t="e">
        <f>F107/$F$111</f>
        <v>#DIV/0!</v>
      </c>
      <c r="H107" s="405">
        <v>0</v>
      </c>
      <c r="I107" s="446">
        <v>0</v>
      </c>
      <c r="J107" s="446"/>
      <c r="K107" s="406">
        <v>0</v>
      </c>
      <c r="L107" s="93"/>
      <c r="M107" s="51"/>
      <c r="N107" s="51"/>
      <c r="O107" s="51"/>
      <c r="P107" s="51"/>
      <c r="Q107" s="51"/>
      <c r="R107" s="51"/>
      <c r="S107" s="51"/>
    </row>
    <row r="108" spans="2:19" s="50" customFormat="1" ht="12" customHeight="1">
      <c r="B108" s="52"/>
      <c r="C108" s="114"/>
      <c r="D108" s="16"/>
      <c r="E108" s="16"/>
      <c r="F108" s="115"/>
      <c r="G108" s="404"/>
      <c r="H108" s="6"/>
      <c r="I108" s="94"/>
      <c r="K108" s="6"/>
      <c r="L108" s="93"/>
      <c r="M108" s="51"/>
      <c r="N108" s="51"/>
      <c r="O108" s="51"/>
      <c r="P108" s="51"/>
      <c r="Q108" s="51"/>
      <c r="R108" s="51"/>
      <c r="S108" s="51"/>
    </row>
    <row r="109" spans="2:19" s="50" customFormat="1" ht="12" customHeight="1">
      <c r="B109" s="52"/>
      <c r="C109" s="114" t="s">
        <v>105</v>
      </c>
      <c r="D109" s="16"/>
      <c r="E109" s="16"/>
      <c r="F109" s="115">
        <f>J316</f>
        <v>0</v>
      </c>
      <c r="G109" s="403" t="e">
        <f>F109/$F$111</f>
        <v>#DIV/0!</v>
      </c>
      <c r="H109" s="6"/>
      <c r="I109" s="94"/>
      <c r="K109" s="406">
        <v>0</v>
      </c>
      <c r="L109" s="93"/>
      <c r="M109" s="51"/>
      <c r="N109" s="51"/>
      <c r="O109" s="51"/>
      <c r="P109" s="51"/>
      <c r="Q109" s="51"/>
      <c r="R109" s="51"/>
      <c r="S109" s="51"/>
    </row>
    <row r="110" spans="2:19" s="98" customFormat="1" ht="12" customHeight="1">
      <c r="B110" s="52"/>
      <c r="C110" s="114"/>
      <c r="D110" s="16"/>
      <c r="E110" s="16"/>
      <c r="F110" s="125"/>
      <c r="G110" s="14"/>
      <c r="H110" s="99"/>
      <c r="L110" s="100"/>
      <c r="M110" s="101"/>
      <c r="N110" s="101"/>
      <c r="O110" s="101"/>
      <c r="P110" s="101"/>
      <c r="Q110" s="101"/>
      <c r="R110" s="101"/>
      <c r="S110" s="101"/>
    </row>
    <row r="111" spans="2:19" s="98" customFormat="1" ht="12" customHeight="1">
      <c r="B111" s="102"/>
      <c r="C111" s="114" t="s">
        <v>81</v>
      </c>
      <c r="D111" s="16"/>
      <c r="E111" s="16"/>
      <c r="F111" s="126">
        <f>SUM(F97:F110)</f>
        <v>0</v>
      </c>
      <c r="G111" s="34"/>
      <c r="H111" s="99"/>
      <c r="L111" s="100"/>
      <c r="M111" s="101"/>
      <c r="N111" s="101"/>
      <c r="O111" s="101"/>
      <c r="P111" s="101"/>
      <c r="Q111" s="101"/>
      <c r="R111" s="101"/>
      <c r="S111" s="101"/>
    </row>
    <row r="112" spans="2:19" s="98" customFormat="1" ht="12" customHeight="1">
      <c r="B112" s="102"/>
      <c r="C112" s="108"/>
      <c r="F112" s="127"/>
      <c r="G112" s="40"/>
      <c r="H112" s="99"/>
      <c r="L112" s="100"/>
      <c r="M112" s="101"/>
      <c r="N112" s="101"/>
      <c r="O112" s="101"/>
      <c r="P112" s="101"/>
      <c r="Q112" s="101"/>
      <c r="R112" s="101"/>
      <c r="S112" s="101"/>
    </row>
    <row r="113" spans="2:19" s="98" customFormat="1" ht="12" customHeight="1">
      <c r="B113" s="102"/>
      <c r="C113" s="108" t="s">
        <v>212</v>
      </c>
      <c r="F113" s="127"/>
      <c r="G113" s="40"/>
      <c r="H113" s="99"/>
      <c r="L113" s="100"/>
      <c r="M113" s="101"/>
      <c r="N113" s="101"/>
      <c r="O113" s="101"/>
      <c r="P113" s="101"/>
      <c r="Q113" s="101"/>
      <c r="R113" s="101"/>
      <c r="S113" s="101"/>
    </row>
    <row r="114" spans="2:19" s="98" customFormat="1" ht="12" customHeight="1">
      <c r="B114" s="102"/>
      <c r="C114" s="108"/>
      <c r="F114" s="107"/>
      <c r="G114" s="50"/>
      <c r="H114" s="99"/>
      <c r="L114" s="100"/>
      <c r="M114" s="101"/>
      <c r="N114" s="101"/>
      <c r="O114" s="101"/>
      <c r="P114" s="101"/>
      <c r="Q114" s="101"/>
      <c r="R114" s="101"/>
      <c r="S114" s="101"/>
    </row>
    <row r="115" spans="2:19" s="98" customFormat="1" ht="12" customHeight="1">
      <c r="B115" s="102"/>
      <c r="C115" s="108"/>
      <c r="F115" s="107"/>
      <c r="G115" s="50"/>
      <c r="H115" s="99"/>
      <c r="L115" s="100"/>
      <c r="M115" s="101"/>
      <c r="N115" s="101"/>
      <c r="O115" s="101"/>
      <c r="P115" s="101"/>
      <c r="Q115" s="101"/>
      <c r="R115" s="101"/>
      <c r="S115" s="101"/>
    </row>
    <row r="116" spans="1:19" s="16" customFormat="1" ht="12" customHeight="1">
      <c r="A116" s="98"/>
      <c r="B116" s="72" t="s">
        <v>108</v>
      </c>
      <c r="J116" s="128"/>
      <c r="L116" s="34"/>
      <c r="M116" s="17"/>
      <c r="N116" s="17"/>
      <c r="O116" s="17"/>
      <c r="P116" s="17"/>
      <c r="Q116" s="17"/>
      <c r="R116" s="17"/>
      <c r="S116" s="17"/>
    </row>
    <row r="117" spans="2:19" s="16" customFormat="1" ht="12" customHeight="1">
      <c r="B117" s="129"/>
      <c r="L117" s="34"/>
      <c r="M117" s="17"/>
      <c r="N117" s="17"/>
      <c r="O117" s="17"/>
      <c r="P117" s="17"/>
      <c r="Q117" s="17"/>
      <c r="R117" s="17"/>
      <c r="S117" s="17"/>
    </row>
    <row r="118" spans="2:19" s="16" customFormat="1" ht="12" customHeight="1">
      <c r="B118" s="130"/>
      <c r="C118" s="131" t="s">
        <v>40</v>
      </c>
      <c r="D118" s="131"/>
      <c r="E118" s="131"/>
      <c r="F118" s="131"/>
      <c r="G118" s="131"/>
      <c r="H118" s="131"/>
      <c r="I118" s="131"/>
      <c r="J118" s="131"/>
      <c r="K118" s="131"/>
      <c r="L118" s="131"/>
      <c r="M118" s="17"/>
      <c r="N118" s="17"/>
      <c r="O118" s="17"/>
      <c r="P118" s="17"/>
      <c r="Q118" s="17"/>
      <c r="R118" s="17"/>
      <c r="S118" s="17"/>
    </row>
    <row r="119" spans="2:19" s="16" customFormat="1" ht="24" customHeight="1">
      <c r="B119" s="132"/>
      <c r="C119" s="133"/>
      <c r="D119" s="133"/>
      <c r="E119" s="133"/>
      <c r="F119" s="134" t="s">
        <v>115</v>
      </c>
      <c r="G119" s="135" t="s">
        <v>116</v>
      </c>
      <c r="H119" s="136" t="s">
        <v>57</v>
      </c>
      <c r="I119" s="137" t="s">
        <v>72</v>
      </c>
      <c r="J119" s="138" t="s">
        <v>87</v>
      </c>
      <c r="K119" s="139"/>
      <c r="L119" s="140"/>
      <c r="M119" s="17"/>
      <c r="N119" s="17"/>
      <c r="O119" s="17"/>
      <c r="P119" s="17"/>
      <c r="Q119" s="17"/>
      <c r="R119" s="17"/>
      <c r="S119" s="17"/>
    </row>
    <row r="120" spans="2:19" s="16" customFormat="1" ht="12" customHeight="1">
      <c r="B120" s="141"/>
      <c r="C120" s="142"/>
      <c r="D120" s="142"/>
      <c r="E120" s="143"/>
      <c r="F120" s="144"/>
      <c r="G120" s="145"/>
      <c r="I120" s="146"/>
      <c r="J120" s="147"/>
      <c r="K120" s="148"/>
      <c r="L120" s="149"/>
      <c r="M120" s="17"/>
      <c r="N120" s="17"/>
      <c r="O120" s="17"/>
      <c r="P120" s="17"/>
      <c r="Q120" s="17"/>
      <c r="R120" s="17"/>
      <c r="S120" s="17"/>
    </row>
    <row r="121" spans="1:19" s="50" customFormat="1" ht="12" customHeight="1">
      <c r="A121" s="74"/>
      <c r="B121" s="141"/>
      <c r="C121" s="150" t="s">
        <v>186</v>
      </c>
      <c r="D121" s="142"/>
      <c r="E121" s="142"/>
      <c r="F121" s="375">
        <f>H65</f>
        <v>0</v>
      </c>
      <c r="G121" s="11">
        <v>1</v>
      </c>
      <c r="H121" s="151">
        <f aca="true" t="shared" si="0" ref="H121:H126">G121*F121</f>
        <v>0</v>
      </c>
      <c r="I121" s="376">
        <f>H76</f>
        <v>0</v>
      </c>
      <c r="J121" s="7">
        <f>H121*I121</f>
        <v>0</v>
      </c>
      <c r="K121" s="4"/>
      <c r="L121" s="152"/>
      <c r="M121" s="51"/>
      <c r="N121" s="51"/>
      <c r="O121" s="51"/>
      <c r="P121" s="51"/>
      <c r="Q121" s="51"/>
      <c r="R121" s="51"/>
      <c r="S121" s="51"/>
    </row>
    <row r="122" spans="1:19" s="50" customFormat="1" ht="12" customHeight="1">
      <c r="A122" s="74"/>
      <c r="B122" s="141"/>
      <c r="C122" s="150" t="s">
        <v>208</v>
      </c>
      <c r="D122" s="142"/>
      <c r="E122" s="142"/>
      <c r="F122" s="422">
        <v>0</v>
      </c>
      <c r="G122" s="11">
        <v>1</v>
      </c>
      <c r="H122" s="151">
        <f t="shared" si="0"/>
        <v>0</v>
      </c>
      <c r="I122" s="408">
        <v>0</v>
      </c>
      <c r="J122" s="7">
        <v>0</v>
      </c>
      <c r="K122" s="4"/>
      <c r="L122" s="152"/>
      <c r="M122" s="51"/>
      <c r="N122" s="51"/>
      <c r="O122" s="51"/>
      <c r="P122" s="51"/>
      <c r="Q122" s="51"/>
      <c r="R122" s="51"/>
      <c r="S122" s="51"/>
    </row>
    <row r="123" spans="2:19" s="50" customFormat="1" ht="12" customHeight="1">
      <c r="B123" s="153"/>
      <c r="C123" s="154" t="s">
        <v>112</v>
      </c>
      <c r="D123" s="3"/>
      <c r="E123" s="3"/>
      <c r="F123" s="11">
        <f>H69*H59/100</f>
        <v>0</v>
      </c>
      <c r="G123" s="11">
        <v>1</v>
      </c>
      <c r="H123" s="151">
        <f t="shared" si="0"/>
        <v>0</v>
      </c>
      <c r="I123" s="155">
        <f>H75</f>
        <v>0</v>
      </c>
      <c r="J123" s="7">
        <f>H123*I123</f>
        <v>0</v>
      </c>
      <c r="K123" s="4"/>
      <c r="L123" s="152"/>
      <c r="M123" s="51"/>
      <c r="N123" s="51"/>
      <c r="O123" s="51"/>
      <c r="P123" s="51"/>
      <c r="Q123" s="51"/>
      <c r="R123" s="51"/>
      <c r="S123" s="51"/>
    </row>
    <row r="124" spans="1:19" s="50" customFormat="1" ht="12" customHeight="1">
      <c r="A124" s="85"/>
      <c r="B124" s="52"/>
      <c r="C124" s="156" t="str">
        <f>D77</f>
        <v>Lait</v>
      </c>
      <c r="F124" s="151">
        <f>H55</f>
        <v>0</v>
      </c>
      <c r="G124" s="157">
        <f>H66</f>
        <v>0</v>
      </c>
      <c r="H124" s="151">
        <f t="shared" si="0"/>
        <v>0</v>
      </c>
      <c r="I124" s="155">
        <f>H77</f>
        <v>0</v>
      </c>
      <c r="J124" s="7">
        <f>I124*H124/100</f>
        <v>0</v>
      </c>
      <c r="K124" s="158"/>
      <c r="L124" s="93"/>
      <c r="M124" s="51"/>
      <c r="N124" s="51"/>
      <c r="O124" s="51"/>
      <c r="P124" s="51"/>
      <c r="Q124" s="51"/>
      <c r="R124" s="51"/>
      <c r="S124" s="51"/>
    </row>
    <row r="125" spans="1:19" s="50" customFormat="1" ht="12" customHeight="1">
      <c r="A125" s="85"/>
      <c r="B125" s="52"/>
      <c r="C125" s="156" t="s">
        <v>167</v>
      </c>
      <c r="F125" s="407">
        <v>0</v>
      </c>
      <c r="G125" s="409">
        <v>0</v>
      </c>
      <c r="H125" s="151">
        <f t="shared" si="0"/>
        <v>0</v>
      </c>
      <c r="I125" s="408">
        <v>0</v>
      </c>
      <c r="J125" s="7">
        <f>H125*I125</f>
        <v>0</v>
      </c>
      <c r="K125" s="158"/>
      <c r="L125" s="93"/>
      <c r="M125" s="51"/>
      <c r="N125" s="51"/>
      <c r="O125" s="51"/>
      <c r="P125" s="51"/>
      <c r="Q125" s="51"/>
      <c r="R125" s="51"/>
      <c r="S125" s="51"/>
    </row>
    <row r="126" spans="1:19" s="50" customFormat="1" ht="12" customHeight="1">
      <c r="A126" s="85"/>
      <c r="B126" s="52"/>
      <c r="C126" s="156" t="s">
        <v>113</v>
      </c>
      <c r="F126" s="407">
        <v>0</v>
      </c>
      <c r="G126" s="157">
        <v>1</v>
      </c>
      <c r="H126" s="151">
        <f t="shared" si="0"/>
        <v>0</v>
      </c>
      <c r="I126" s="408">
        <v>0</v>
      </c>
      <c r="J126" s="7">
        <f>H126*I126</f>
        <v>0</v>
      </c>
      <c r="K126" s="158"/>
      <c r="L126" s="93"/>
      <c r="M126" s="51"/>
      <c r="N126" s="51"/>
      <c r="O126" s="51"/>
      <c r="P126" s="51"/>
      <c r="Q126" s="51"/>
      <c r="R126" s="51"/>
      <c r="S126" s="51"/>
    </row>
    <row r="127" spans="1:19" s="469" customFormat="1" ht="12" customHeight="1">
      <c r="A127" s="457"/>
      <c r="B127" s="458"/>
      <c r="C127" s="459" t="s">
        <v>217</v>
      </c>
      <c r="D127" s="460"/>
      <c r="E127" s="460"/>
      <c r="F127" s="461"/>
      <c r="G127" s="462"/>
      <c r="H127" s="463">
        <v>0</v>
      </c>
      <c r="I127" s="464">
        <v>0</v>
      </c>
      <c r="J127" s="465">
        <f>H127*I127</f>
        <v>0</v>
      </c>
      <c r="K127" s="466"/>
      <c r="L127" s="467"/>
      <c r="M127" s="468"/>
      <c r="N127" s="468"/>
      <c r="O127" s="468"/>
      <c r="P127" s="468"/>
      <c r="Q127" s="468"/>
      <c r="R127" s="468"/>
      <c r="S127" s="468"/>
    </row>
    <row r="128" spans="2:19" s="50" customFormat="1" ht="12" customHeight="1">
      <c r="B128" s="52"/>
      <c r="C128" s="159"/>
      <c r="G128" s="160"/>
      <c r="H128" s="161"/>
      <c r="I128" s="162"/>
      <c r="J128" s="163"/>
      <c r="K128" s="158"/>
      <c r="L128" s="93"/>
      <c r="M128" s="51"/>
      <c r="N128" s="51"/>
      <c r="O128" s="51"/>
      <c r="P128" s="51"/>
      <c r="Q128" s="51"/>
      <c r="R128" s="51"/>
      <c r="S128" s="51"/>
    </row>
    <row r="129" spans="1:19" s="16" customFormat="1" ht="12" customHeight="1">
      <c r="A129" s="50"/>
      <c r="B129" s="52"/>
      <c r="C129" s="59"/>
      <c r="D129" s="50"/>
      <c r="E129" s="50"/>
      <c r="F129" s="50"/>
      <c r="G129" s="50"/>
      <c r="H129" s="164" t="s">
        <v>88</v>
      </c>
      <c r="I129" s="34"/>
      <c r="J129" s="165">
        <f>SUM(J120:J128)</f>
        <v>0</v>
      </c>
      <c r="L129" s="104"/>
      <c r="M129" s="17"/>
      <c r="N129" s="17"/>
      <c r="O129" s="17"/>
      <c r="P129" s="17"/>
      <c r="Q129" s="17"/>
      <c r="R129" s="17"/>
      <c r="S129" s="17"/>
    </row>
    <row r="130" spans="1:19" s="50" customFormat="1" ht="12" customHeight="1">
      <c r="A130" s="16"/>
      <c r="B130" s="18"/>
      <c r="C130" s="111"/>
      <c r="D130" s="16"/>
      <c r="E130" s="16"/>
      <c r="F130" s="16"/>
      <c r="G130" s="166"/>
      <c r="H130" s="40"/>
      <c r="I130" s="40"/>
      <c r="J130" s="167"/>
      <c r="L130" s="93"/>
      <c r="M130" s="51"/>
      <c r="N130" s="51"/>
      <c r="O130" s="51"/>
      <c r="P130" s="51"/>
      <c r="Q130" s="51"/>
      <c r="R130" s="51"/>
      <c r="S130" s="51"/>
    </row>
    <row r="131" spans="2:19" s="50" customFormat="1" ht="12" customHeight="1">
      <c r="B131" s="168"/>
      <c r="C131" s="169" t="s">
        <v>41</v>
      </c>
      <c r="D131" s="169"/>
      <c r="E131" s="169"/>
      <c r="F131" s="169"/>
      <c r="G131" s="169"/>
      <c r="H131" s="169"/>
      <c r="I131" s="169"/>
      <c r="J131" s="169"/>
      <c r="K131" s="169"/>
      <c r="L131" s="170"/>
      <c r="M131" s="51"/>
      <c r="N131" s="51"/>
      <c r="O131" s="51"/>
      <c r="P131" s="51"/>
      <c r="Q131" s="51"/>
      <c r="R131" s="51"/>
      <c r="S131" s="51"/>
    </row>
    <row r="132" spans="2:19" s="50" customFormat="1" ht="24" customHeight="1">
      <c r="B132" s="171"/>
      <c r="C132" s="172" t="s">
        <v>97</v>
      </c>
      <c r="D132" s="172"/>
      <c r="E132" s="172"/>
      <c r="F132" s="173" t="s">
        <v>115</v>
      </c>
      <c r="G132" s="173" t="s">
        <v>119</v>
      </c>
      <c r="H132" s="174" t="s">
        <v>57</v>
      </c>
      <c r="I132" s="175" t="s">
        <v>72</v>
      </c>
      <c r="J132" s="173" t="s">
        <v>87</v>
      </c>
      <c r="K132" s="176"/>
      <c r="L132" s="177"/>
      <c r="M132" s="51"/>
      <c r="N132" s="51"/>
      <c r="O132" s="51"/>
      <c r="P132" s="51"/>
      <c r="Q132" s="51"/>
      <c r="R132" s="51"/>
      <c r="S132" s="51"/>
    </row>
    <row r="133" spans="2:19" s="50" customFormat="1" ht="12" customHeight="1">
      <c r="B133" s="153"/>
      <c r="C133" s="3"/>
      <c r="D133" s="3"/>
      <c r="E133" s="3"/>
      <c r="F133" s="3"/>
      <c r="G133" s="5"/>
      <c r="H133" s="5"/>
      <c r="I133" s="178"/>
      <c r="J133" s="179"/>
      <c r="K133" s="180"/>
      <c r="L133" s="152"/>
      <c r="M133" s="51"/>
      <c r="N133" s="51"/>
      <c r="O133" s="51"/>
      <c r="P133" s="51"/>
      <c r="Q133" s="51"/>
      <c r="R133" s="51"/>
      <c r="S133" s="51"/>
    </row>
    <row r="134" spans="1:19" s="50" customFormat="1" ht="12" customHeight="1">
      <c r="A134" s="85"/>
      <c r="B134" s="153"/>
      <c r="C134" s="154" t="s">
        <v>122</v>
      </c>
      <c r="D134" s="3"/>
      <c r="E134" s="3"/>
      <c r="F134" s="11">
        <f>J70</f>
        <v>0</v>
      </c>
      <c r="G134" s="11">
        <v>1</v>
      </c>
      <c r="H134" s="9">
        <f aca="true" t="shared" si="1" ref="H134:H147">G134*F134</f>
        <v>0</v>
      </c>
      <c r="I134" s="423">
        <v>0</v>
      </c>
      <c r="J134" s="7">
        <f>I134*H134</f>
        <v>0</v>
      </c>
      <c r="K134" s="180"/>
      <c r="L134" s="152"/>
      <c r="M134" s="51"/>
      <c r="N134" s="51"/>
      <c r="O134" s="51"/>
      <c r="P134" s="51"/>
      <c r="Q134" s="51"/>
      <c r="R134" s="51"/>
      <c r="S134" s="51"/>
    </row>
    <row r="135" spans="1:19" s="50" customFormat="1" ht="12" customHeight="1">
      <c r="A135" s="85"/>
      <c r="B135" s="153"/>
      <c r="C135" s="154" t="s">
        <v>123</v>
      </c>
      <c r="D135" s="3"/>
      <c r="E135" s="3"/>
      <c r="F135" s="11">
        <f>J72</f>
        <v>0</v>
      </c>
      <c r="G135" s="11">
        <v>1</v>
      </c>
      <c r="H135" s="9">
        <f t="shared" si="1"/>
        <v>0</v>
      </c>
      <c r="I135" s="423">
        <v>0</v>
      </c>
      <c r="J135" s="7">
        <f aca="true" t="shared" si="2" ref="J135:J144">I135*H135</f>
        <v>0</v>
      </c>
      <c r="K135" s="180"/>
      <c r="L135" s="152"/>
      <c r="M135" s="51"/>
      <c r="N135" s="51"/>
      <c r="O135" s="51"/>
      <c r="P135" s="51"/>
      <c r="Q135" s="51"/>
      <c r="R135" s="51"/>
      <c r="S135" s="51"/>
    </row>
    <row r="136" spans="1:19" s="50" customFormat="1" ht="12" customHeight="1">
      <c r="A136" s="85"/>
      <c r="B136" s="153"/>
      <c r="C136" s="154" t="s">
        <v>118</v>
      </c>
      <c r="D136" s="3"/>
      <c r="E136" s="3"/>
      <c r="F136" s="11"/>
      <c r="G136" s="12"/>
      <c r="H136" s="9">
        <f t="shared" si="1"/>
        <v>0</v>
      </c>
      <c r="I136" s="423">
        <v>0</v>
      </c>
      <c r="J136" s="7">
        <f t="shared" si="2"/>
        <v>0</v>
      </c>
      <c r="K136" s="180"/>
      <c r="L136" s="152"/>
      <c r="M136" s="51"/>
      <c r="N136" s="51"/>
      <c r="O136" s="51"/>
      <c r="P136" s="51"/>
      <c r="Q136" s="51"/>
      <c r="R136" s="51"/>
      <c r="S136" s="51"/>
    </row>
    <row r="137" spans="2:19" s="50" customFormat="1" ht="12" customHeight="1">
      <c r="B137" s="153"/>
      <c r="C137" s="181" t="s">
        <v>126</v>
      </c>
      <c r="D137" s="3"/>
      <c r="E137" s="3"/>
      <c r="F137" s="422">
        <v>0</v>
      </c>
      <c r="G137" s="408">
        <v>0</v>
      </c>
      <c r="H137" s="9">
        <f t="shared" si="1"/>
        <v>0</v>
      </c>
      <c r="I137" s="423">
        <v>0</v>
      </c>
      <c r="J137" s="7">
        <f t="shared" si="2"/>
        <v>0</v>
      </c>
      <c r="K137" s="180"/>
      <c r="L137" s="152"/>
      <c r="M137" s="51"/>
      <c r="N137" s="51"/>
      <c r="O137" s="51"/>
      <c r="P137" s="51"/>
      <c r="Q137" s="51"/>
      <c r="R137" s="51"/>
      <c r="S137" s="51"/>
    </row>
    <row r="138" spans="2:19" s="50" customFormat="1" ht="12" customHeight="1">
      <c r="B138" s="153"/>
      <c r="C138" s="181" t="s">
        <v>127</v>
      </c>
      <c r="D138" s="3"/>
      <c r="E138" s="3"/>
      <c r="F138" s="11">
        <f>H59</f>
        <v>0</v>
      </c>
      <c r="G138" s="408">
        <v>0</v>
      </c>
      <c r="H138" s="9">
        <f t="shared" si="1"/>
        <v>0</v>
      </c>
      <c r="I138" s="423">
        <v>0</v>
      </c>
      <c r="J138" s="7">
        <f t="shared" si="2"/>
        <v>0</v>
      </c>
      <c r="K138" s="180"/>
      <c r="L138" s="152"/>
      <c r="M138" s="51"/>
      <c r="N138" s="51"/>
      <c r="O138" s="51"/>
      <c r="P138" s="51"/>
      <c r="Q138" s="51"/>
      <c r="R138" s="51"/>
      <c r="S138" s="51"/>
    </row>
    <row r="139" spans="2:19" s="50" customFormat="1" ht="12" customHeight="1">
      <c r="B139" s="153"/>
      <c r="C139" s="181" t="s">
        <v>128</v>
      </c>
      <c r="D139" s="3"/>
      <c r="E139" s="3"/>
      <c r="F139" s="422">
        <v>0</v>
      </c>
      <c r="G139" s="408">
        <v>0</v>
      </c>
      <c r="H139" s="9">
        <f t="shared" si="1"/>
        <v>0</v>
      </c>
      <c r="I139" s="423">
        <v>0</v>
      </c>
      <c r="J139" s="7">
        <f t="shared" si="2"/>
        <v>0</v>
      </c>
      <c r="K139" s="180"/>
      <c r="L139" s="152"/>
      <c r="M139" s="51"/>
      <c r="N139" s="51"/>
      <c r="O139" s="51"/>
      <c r="P139" s="51"/>
      <c r="Q139" s="51"/>
      <c r="R139" s="51"/>
      <c r="S139" s="51"/>
    </row>
    <row r="140" spans="2:19" s="50" customFormat="1" ht="12" customHeight="1">
      <c r="B140" s="153"/>
      <c r="C140" s="181" t="s">
        <v>129</v>
      </c>
      <c r="D140" s="3"/>
      <c r="E140" s="3"/>
      <c r="F140" s="11">
        <f>H59</f>
        <v>0</v>
      </c>
      <c r="G140" s="408">
        <v>0</v>
      </c>
      <c r="H140" s="9">
        <f t="shared" si="1"/>
        <v>0</v>
      </c>
      <c r="I140" s="423">
        <v>0</v>
      </c>
      <c r="J140" s="7">
        <f>I140*H140</f>
        <v>0</v>
      </c>
      <c r="K140" s="180"/>
      <c r="L140" s="152"/>
      <c r="M140" s="51"/>
      <c r="N140" s="51"/>
      <c r="O140" s="51"/>
      <c r="P140" s="51"/>
      <c r="Q140" s="51"/>
      <c r="R140" s="51"/>
      <c r="S140" s="51"/>
    </row>
    <row r="141" spans="2:19" s="50" customFormat="1" ht="12" customHeight="1">
      <c r="B141" s="153"/>
      <c r="C141" s="181" t="s">
        <v>196</v>
      </c>
      <c r="D141" s="3"/>
      <c r="E141" s="3"/>
      <c r="F141" s="422">
        <v>0</v>
      </c>
      <c r="G141" s="408">
        <v>0</v>
      </c>
      <c r="H141" s="9">
        <f t="shared" si="1"/>
        <v>0</v>
      </c>
      <c r="I141" s="423">
        <v>0</v>
      </c>
      <c r="J141" s="7">
        <f t="shared" si="2"/>
        <v>0</v>
      </c>
      <c r="K141" s="180"/>
      <c r="L141" s="152"/>
      <c r="M141" s="51"/>
      <c r="N141" s="51"/>
      <c r="O141" s="51"/>
      <c r="P141" s="51"/>
      <c r="Q141" s="51"/>
      <c r="R141" s="51"/>
      <c r="S141" s="51"/>
    </row>
    <row r="142" spans="2:19" s="50" customFormat="1" ht="12" customHeight="1">
      <c r="B142" s="153"/>
      <c r="C142" s="181" t="s">
        <v>170</v>
      </c>
      <c r="D142" s="3"/>
      <c r="E142" s="3"/>
      <c r="F142" s="422">
        <v>0</v>
      </c>
      <c r="G142" s="408">
        <v>0</v>
      </c>
      <c r="H142" s="9">
        <f t="shared" si="1"/>
        <v>0</v>
      </c>
      <c r="I142" s="423">
        <v>0</v>
      </c>
      <c r="J142" s="7">
        <f t="shared" si="2"/>
        <v>0</v>
      </c>
      <c r="K142" s="180"/>
      <c r="L142" s="152"/>
      <c r="M142" s="51"/>
      <c r="N142" s="51"/>
      <c r="O142" s="51"/>
      <c r="P142" s="51"/>
      <c r="Q142" s="51"/>
      <c r="R142" s="51"/>
      <c r="S142" s="51"/>
    </row>
    <row r="143" spans="1:19" s="50" customFormat="1" ht="12" customHeight="1">
      <c r="A143" s="85"/>
      <c r="B143" s="153"/>
      <c r="C143" s="154" t="s">
        <v>130</v>
      </c>
      <c r="D143" s="3"/>
      <c r="E143" s="3"/>
      <c r="F143" s="422">
        <v>0</v>
      </c>
      <c r="G143" s="408">
        <v>0</v>
      </c>
      <c r="H143" s="9">
        <f t="shared" si="1"/>
        <v>0</v>
      </c>
      <c r="I143" s="423">
        <v>0</v>
      </c>
      <c r="J143" s="7">
        <f t="shared" si="2"/>
        <v>0</v>
      </c>
      <c r="K143" s="180"/>
      <c r="L143" s="152"/>
      <c r="M143" s="51"/>
      <c r="N143" s="51"/>
      <c r="O143" s="51"/>
      <c r="P143" s="51"/>
      <c r="Q143" s="51"/>
      <c r="R143" s="51"/>
      <c r="S143" s="51"/>
    </row>
    <row r="144" spans="1:19" s="50" customFormat="1" ht="12" customHeight="1">
      <c r="A144" s="85"/>
      <c r="B144" s="153"/>
      <c r="C144" s="154" t="s">
        <v>117</v>
      </c>
      <c r="D144" s="3"/>
      <c r="E144" s="3"/>
      <c r="F144" s="422">
        <v>0</v>
      </c>
      <c r="G144" s="408">
        <v>0</v>
      </c>
      <c r="H144" s="9">
        <f>G144*F144</f>
        <v>0</v>
      </c>
      <c r="I144" s="423">
        <v>0</v>
      </c>
      <c r="J144" s="7">
        <f t="shared" si="2"/>
        <v>0</v>
      </c>
      <c r="K144" s="180"/>
      <c r="L144" s="152"/>
      <c r="M144" s="51"/>
      <c r="N144" s="51"/>
      <c r="O144" s="51"/>
      <c r="P144" s="51"/>
      <c r="Q144" s="51"/>
      <c r="R144" s="51"/>
      <c r="S144" s="51"/>
    </row>
    <row r="145" spans="1:19" s="50" customFormat="1" ht="12" customHeight="1">
      <c r="A145" s="85"/>
      <c r="B145" s="153"/>
      <c r="C145" s="154" t="s">
        <v>131</v>
      </c>
      <c r="D145" s="3"/>
      <c r="E145" s="3"/>
      <c r="F145" s="422">
        <v>0</v>
      </c>
      <c r="G145" s="408">
        <v>0</v>
      </c>
      <c r="H145" s="9">
        <f t="shared" si="1"/>
        <v>0</v>
      </c>
      <c r="I145" s="423">
        <v>0</v>
      </c>
      <c r="J145" s="7">
        <f>I145*H145</f>
        <v>0</v>
      </c>
      <c r="K145" s="180"/>
      <c r="L145" s="152"/>
      <c r="M145" s="51"/>
      <c r="N145" s="51"/>
      <c r="O145" s="51"/>
      <c r="P145" s="51"/>
      <c r="Q145" s="51"/>
      <c r="R145" s="51"/>
      <c r="S145" s="51"/>
    </row>
    <row r="146" spans="1:19" s="50" customFormat="1" ht="12" customHeight="1">
      <c r="A146" s="85"/>
      <c r="B146" s="153"/>
      <c r="C146" s="154" t="s">
        <v>132</v>
      </c>
      <c r="D146" s="3"/>
      <c r="E146" s="3"/>
      <c r="F146" s="422">
        <v>0</v>
      </c>
      <c r="G146" s="408">
        <v>0</v>
      </c>
      <c r="H146" s="9">
        <f t="shared" si="1"/>
        <v>0</v>
      </c>
      <c r="I146" s="423">
        <v>0</v>
      </c>
      <c r="J146" s="7">
        <f>I146*H146</f>
        <v>0</v>
      </c>
      <c r="K146" s="180"/>
      <c r="L146" s="152"/>
      <c r="M146" s="51"/>
      <c r="N146" s="51"/>
      <c r="O146" s="51"/>
      <c r="P146" s="51"/>
      <c r="Q146" s="51"/>
      <c r="R146" s="51"/>
      <c r="S146" s="51"/>
    </row>
    <row r="147" spans="1:19" s="50" customFormat="1" ht="12" customHeight="1">
      <c r="A147" s="85"/>
      <c r="B147" s="153"/>
      <c r="C147" s="154" t="s">
        <v>133</v>
      </c>
      <c r="D147" s="3"/>
      <c r="E147" s="3"/>
      <c r="F147" s="422">
        <v>0</v>
      </c>
      <c r="G147" s="408">
        <v>0</v>
      </c>
      <c r="H147" s="9">
        <f t="shared" si="1"/>
        <v>0</v>
      </c>
      <c r="I147" s="423">
        <v>0</v>
      </c>
      <c r="J147" s="7">
        <f>I147*H147</f>
        <v>0</v>
      </c>
      <c r="K147" s="180"/>
      <c r="L147" s="152"/>
      <c r="M147" s="51"/>
      <c r="N147" s="51"/>
      <c r="O147" s="51"/>
      <c r="P147" s="51"/>
      <c r="Q147" s="51"/>
      <c r="R147" s="51"/>
      <c r="S147" s="51"/>
    </row>
    <row r="148" spans="1:19" s="50" customFormat="1" ht="12" customHeight="1">
      <c r="A148" s="85"/>
      <c r="B148" s="153"/>
      <c r="C148" s="154"/>
      <c r="D148" s="3"/>
      <c r="E148" s="3"/>
      <c r="F148" s="4"/>
      <c r="G148" s="5"/>
      <c r="H148" s="10"/>
      <c r="I148" s="8"/>
      <c r="J148" s="7"/>
      <c r="K148" s="180"/>
      <c r="L148" s="152"/>
      <c r="M148" s="51"/>
      <c r="N148" s="51"/>
      <c r="O148" s="51"/>
      <c r="P148" s="51"/>
      <c r="Q148" s="51"/>
      <c r="R148" s="51"/>
      <c r="S148" s="51"/>
    </row>
    <row r="149" spans="1:19" s="50" customFormat="1" ht="12" customHeight="1">
      <c r="A149" s="85"/>
      <c r="B149" s="153"/>
      <c r="C149" s="154" t="s">
        <v>171</v>
      </c>
      <c r="D149" s="3"/>
      <c r="E149" s="3"/>
      <c r="F149" s="4"/>
      <c r="G149" s="5"/>
      <c r="H149" s="10"/>
      <c r="I149" s="8"/>
      <c r="J149" s="7"/>
      <c r="K149" s="180"/>
      <c r="L149" s="152"/>
      <c r="M149" s="51"/>
      <c r="N149" s="51"/>
      <c r="O149" s="51"/>
      <c r="P149" s="51"/>
      <c r="Q149" s="51"/>
      <c r="R149" s="51"/>
      <c r="S149" s="51"/>
    </row>
    <row r="150" spans="1:19" s="50" customFormat="1" ht="12" customHeight="1">
      <c r="A150" s="85"/>
      <c r="B150" s="153"/>
      <c r="C150" s="181" t="str">
        <f>D79</f>
        <v>Type de culture</v>
      </c>
      <c r="D150" s="3"/>
      <c r="E150" s="3"/>
      <c r="F150" s="4"/>
      <c r="G150" s="5"/>
      <c r="H150" s="425">
        <v>0</v>
      </c>
      <c r="I150" s="423">
        <v>0</v>
      </c>
      <c r="J150" s="7">
        <f>H150*I150</f>
        <v>0</v>
      </c>
      <c r="K150" s="180"/>
      <c r="L150" s="152"/>
      <c r="M150" s="51"/>
      <c r="N150" s="51"/>
      <c r="O150" s="51"/>
      <c r="P150" s="51"/>
      <c r="Q150" s="51"/>
      <c r="R150" s="51"/>
      <c r="S150" s="51"/>
    </row>
    <row r="151" spans="1:19" s="50" customFormat="1" ht="12" customHeight="1">
      <c r="A151" s="85"/>
      <c r="B151" s="153"/>
      <c r="C151" s="181" t="str">
        <f>D80</f>
        <v>Type de culture</v>
      </c>
      <c r="D151" s="3"/>
      <c r="E151" s="3"/>
      <c r="F151" s="4"/>
      <c r="G151" s="5"/>
      <c r="H151" s="425">
        <v>0</v>
      </c>
      <c r="I151" s="423">
        <v>0</v>
      </c>
      <c r="J151" s="7">
        <f>H151*I151</f>
        <v>0</v>
      </c>
      <c r="K151" s="180"/>
      <c r="L151" s="152"/>
      <c r="M151" s="51"/>
      <c r="N151" s="51"/>
      <c r="O151" s="51"/>
      <c r="P151" s="51"/>
      <c r="Q151" s="51"/>
      <c r="R151" s="51"/>
      <c r="S151" s="51"/>
    </row>
    <row r="152" spans="1:19" s="50" customFormat="1" ht="12" customHeight="1">
      <c r="A152" s="85"/>
      <c r="B152" s="153"/>
      <c r="C152" s="181" t="str">
        <f>D81</f>
        <v>Type de culture</v>
      </c>
      <c r="D152" s="3"/>
      <c r="E152" s="3"/>
      <c r="F152" s="4"/>
      <c r="G152" s="5"/>
      <c r="H152" s="425">
        <v>0</v>
      </c>
      <c r="I152" s="423">
        <v>0</v>
      </c>
      <c r="J152" s="7">
        <f>H152*I152</f>
        <v>0</v>
      </c>
      <c r="K152" s="180"/>
      <c r="L152" s="152"/>
      <c r="M152" s="51"/>
      <c r="N152" s="51"/>
      <c r="O152" s="51"/>
      <c r="P152" s="51"/>
      <c r="Q152" s="51"/>
      <c r="R152" s="51"/>
      <c r="S152" s="51"/>
    </row>
    <row r="153" spans="1:32" s="189" customFormat="1" ht="12.75" customHeight="1">
      <c r="A153" s="85"/>
      <c r="B153" s="182"/>
      <c r="C153" s="183" t="s">
        <v>172</v>
      </c>
      <c r="D153" s="184"/>
      <c r="E153" s="185"/>
      <c r="F153" s="186"/>
      <c r="G153" s="187"/>
      <c r="H153" s="10"/>
      <c r="I153" s="8"/>
      <c r="J153" s="7"/>
      <c r="K153" s="188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</row>
    <row r="154" spans="1:32" s="189" customFormat="1" ht="12.75" customHeight="1">
      <c r="A154" s="85"/>
      <c r="B154" s="182"/>
      <c r="C154" s="381" t="s">
        <v>197</v>
      </c>
      <c r="D154" s="1"/>
      <c r="E154" s="2"/>
      <c r="F154" s="190"/>
      <c r="G154" s="187"/>
      <c r="H154" s="424">
        <v>0</v>
      </c>
      <c r="I154" s="424">
        <v>0</v>
      </c>
      <c r="J154" s="191">
        <f>H154*I154</f>
        <v>0</v>
      </c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</row>
    <row r="155" spans="1:32" s="189" customFormat="1" ht="12.75" customHeight="1">
      <c r="A155" s="85"/>
      <c r="C155" s="159" t="s">
        <v>198</v>
      </c>
      <c r="D155" s="184"/>
      <c r="E155" s="185"/>
      <c r="F155" s="190"/>
      <c r="G155" s="187"/>
      <c r="H155" s="424">
        <v>0</v>
      </c>
      <c r="I155" s="424">
        <v>0</v>
      </c>
      <c r="J155" s="191">
        <f>H155*I155</f>
        <v>0</v>
      </c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</row>
    <row r="156" spans="1:32" s="189" customFormat="1" ht="12.75" customHeight="1">
      <c r="A156" s="85"/>
      <c r="B156" s="182"/>
      <c r="C156" s="159" t="s">
        <v>173</v>
      </c>
      <c r="D156" s="184"/>
      <c r="E156" s="192"/>
      <c r="F156" s="190"/>
      <c r="G156" s="187"/>
      <c r="H156" s="424">
        <v>0</v>
      </c>
      <c r="I156" s="424">
        <v>0</v>
      </c>
      <c r="J156" s="191">
        <f>H156*I156</f>
        <v>0</v>
      </c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</row>
    <row r="157" spans="1:32" s="189" customFormat="1" ht="12.75" customHeight="1">
      <c r="A157" s="85"/>
      <c r="B157" s="182"/>
      <c r="C157" s="159" t="s">
        <v>174</v>
      </c>
      <c r="D157" s="184"/>
      <c r="E157" s="192"/>
      <c r="F157" s="190"/>
      <c r="G157" s="187"/>
      <c r="H157" s="424">
        <v>0</v>
      </c>
      <c r="I157" s="424">
        <v>0</v>
      </c>
      <c r="J157" s="191">
        <f>H157*I157</f>
        <v>0</v>
      </c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</row>
    <row r="158" spans="1:32" s="189" customFormat="1" ht="12.75" customHeight="1">
      <c r="A158" s="85"/>
      <c r="B158" s="182"/>
      <c r="C158" s="156" t="s">
        <v>175</v>
      </c>
      <c r="D158" s="184"/>
      <c r="E158" s="192"/>
      <c r="F158" s="190"/>
      <c r="G158" s="187"/>
      <c r="H158" s="190"/>
      <c r="I158" s="190"/>
      <c r="J158" s="191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</row>
    <row r="159" spans="1:32" s="189" customFormat="1" ht="12.75" customHeight="1">
      <c r="A159" s="85"/>
      <c r="B159" s="182"/>
      <c r="C159" s="193" t="s">
        <v>176</v>
      </c>
      <c r="D159" s="185"/>
      <c r="E159" s="194"/>
      <c r="F159" s="190"/>
      <c r="G159" s="187"/>
      <c r="H159" s="424">
        <v>0</v>
      </c>
      <c r="I159" s="424">
        <v>0</v>
      </c>
      <c r="J159" s="191">
        <f aca="true" t="shared" si="3" ref="J159:J164">H159*I159</f>
        <v>0</v>
      </c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</row>
    <row r="160" spans="1:32" s="189" customFormat="1" ht="12.75" customHeight="1">
      <c r="A160" s="85"/>
      <c r="B160" s="182"/>
      <c r="C160" s="159" t="s">
        <v>177</v>
      </c>
      <c r="D160" s="185"/>
      <c r="E160" s="194"/>
      <c r="F160" s="190"/>
      <c r="G160" s="187"/>
      <c r="H160" s="424">
        <v>0</v>
      </c>
      <c r="I160" s="424">
        <v>0</v>
      </c>
      <c r="J160" s="191">
        <f t="shared" si="3"/>
        <v>0</v>
      </c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</row>
    <row r="161" spans="1:32" s="189" customFormat="1" ht="12.75" customHeight="1">
      <c r="A161" s="85"/>
      <c r="B161" s="182"/>
      <c r="C161" s="193" t="s">
        <v>178</v>
      </c>
      <c r="D161" s="185"/>
      <c r="E161" s="194"/>
      <c r="F161" s="190"/>
      <c r="G161" s="187"/>
      <c r="H161" s="424">
        <v>0</v>
      </c>
      <c r="I161" s="424">
        <v>0</v>
      </c>
      <c r="J161" s="191">
        <f t="shared" si="3"/>
        <v>0</v>
      </c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</row>
    <row r="162" spans="1:32" s="189" customFormat="1" ht="12.75" customHeight="1">
      <c r="A162" s="85"/>
      <c r="B162" s="182"/>
      <c r="C162" s="159" t="s">
        <v>179</v>
      </c>
      <c r="E162" s="195"/>
      <c r="F162" s="190"/>
      <c r="G162" s="187"/>
      <c r="H162" s="424">
        <v>0</v>
      </c>
      <c r="I162" s="424">
        <v>0</v>
      </c>
      <c r="J162" s="191">
        <f t="shared" si="3"/>
        <v>0</v>
      </c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</row>
    <row r="163" spans="1:32" s="189" customFormat="1" ht="12.75" customHeight="1">
      <c r="A163" s="85"/>
      <c r="B163" s="182"/>
      <c r="C163" s="159" t="s">
        <v>180</v>
      </c>
      <c r="D163" s="185"/>
      <c r="E163" s="185"/>
      <c r="F163" s="190"/>
      <c r="G163" s="187"/>
      <c r="H163" s="424">
        <v>0</v>
      </c>
      <c r="I163" s="424">
        <v>0</v>
      </c>
      <c r="J163" s="191">
        <f t="shared" si="3"/>
        <v>0</v>
      </c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</row>
    <row r="164" spans="1:32" s="189" customFormat="1" ht="12.75" customHeight="1">
      <c r="A164" s="85"/>
      <c r="B164" s="182"/>
      <c r="C164" s="159" t="s">
        <v>181</v>
      </c>
      <c r="D164" s="185"/>
      <c r="E164" s="185"/>
      <c r="F164" s="190"/>
      <c r="G164" s="187"/>
      <c r="H164" s="424">
        <v>0</v>
      </c>
      <c r="I164" s="424">
        <v>0</v>
      </c>
      <c r="J164" s="191">
        <f t="shared" si="3"/>
        <v>0</v>
      </c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</row>
    <row r="165" spans="1:19" s="40" customFormat="1" ht="12" customHeight="1">
      <c r="A165" s="50"/>
      <c r="B165" s="52"/>
      <c r="C165" s="50"/>
      <c r="D165" s="50"/>
      <c r="E165" s="50"/>
      <c r="F165" s="50"/>
      <c r="G165" s="50"/>
      <c r="H165" s="196"/>
      <c r="K165" s="197"/>
      <c r="L165" s="198"/>
      <c r="M165" s="39"/>
      <c r="N165" s="39"/>
      <c r="O165" s="39"/>
      <c r="P165" s="39"/>
      <c r="Q165" s="39"/>
      <c r="R165" s="39"/>
      <c r="S165" s="39"/>
    </row>
    <row r="166" spans="1:19" s="16" customFormat="1" ht="12" customHeight="1">
      <c r="A166" s="40"/>
      <c r="B166" s="46"/>
      <c r="C166" s="40"/>
      <c r="D166" s="40"/>
      <c r="E166" s="40"/>
      <c r="F166" s="40" t="s">
        <v>134</v>
      </c>
      <c r="G166" s="40"/>
      <c r="H166" s="164" t="s">
        <v>89</v>
      </c>
      <c r="J166" s="165">
        <f>SUM(J133:J165)</f>
        <v>0</v>
      </c>
      <c r="L166" s="104"/>
      <c r="M166" s="17"/>
      <c r="N166" s="17"/>
      <c r="O166" s="17"/>
      <c r="P166" s="17"/>
      <c r="Q166" s="17"/>
      <c r="R166" s="17"/>
      <c r="S166" s="17"/>
    </row>
    <row r="167" spans="1:19" s="40" customFormat="1" ht="12" customHeight="1">
      <c r="A167" s="16"/>
      <c r="B167" s="18"/>
      <c r="C167" s="16"/>
      <c r="D167" s="16"/>
      <c r="E167" s="16"/>
      <c r="F167" s="16"/>
      <c r="G167" s="16"/>
      <c r="H167" s="196"/>
      <c r="J167" s="199"/>
      <c r="L167" s="198"/>
      <c r="M167" s="39"/>
      <c r="N167" s="39"/>
      <c r="O167" s="39"/>
      <c r="P167" s="39"/>
      <c r="Q167" s="39"/>
      <c r="R167" s="39"/>
      <c r="S167" s="39"/>
    </row>
    <row r="168" spans="1:19" s="40" customFormat="1" ht="25.5" customHeight="1">
      <c r="A168" s="200"/>
      <c r="B168" s="201"/>
      <c r="C168" s="202" t="s">
        <v>98</v>
      </c>
      <c r="D168" s="202"/>
      <c r="E168" s="202"/>
      <c r="F168" s="37"/>
      <c r="G168" s="203"/>
      <c r="H168" s="203" t="s">
        <v>57</v>
      </c>
      <c r="I168" s="204" t="s">
        <v>72</v>
      </c>
      <c r="J168" s="205" t="s">
        <v>87</v>
      </c>
      <c r="K168" s="206"/>
      <c r="L168" s="201"/>
      <c r="M168" s="39"/>
      <c r="N168" s="39"/>
      <c r="O168" s="39"/>
      <c r="P168" s="39"/>
      <c r="Q168" s="39"/>
      <c r="R168" s="39"/>
      <c r="S168" s="39"/>
    </row>
    <row r="169" spans="2:19" s="40" customFormat="1" ht="12" customHeight="1">
      <c r="B169" s="207"/>
      <c r="C169" s="208"/>
      <c r="D169" s="208"/>
      <c r="E169" s="208"/>
      <c r="F169" s="208"/>
      <c r="G169" s="208"/>
      <c r="H169" s="208"/>
      <c r="I169" s="44"/>
      <c r="J169" s="209"/>
      <c r="K169" s="44"/>
      <c r="L169" s="210"/>
      <c r="M169" s="39"/>
      <c r="N169" s="39"/>
      <c r="O169" s="39"/>
      <c r="P169" s="39"/>
      <c r="Q169" s="39"/>
      <c r="R169" s="39"/>
      <c r="S169" s="39"/>
    </row>
    <row r="170" spans="2:19" s="40" customFormat="1" ht="12" customHeight="1">
      <c r="B170" s="207"/>
      <c r="C170" s="211" t="s">
        <v>137</v>
      </c>
      <c r="D170" s="208"/>
      <c r="E170" s="208"/>
      <c r="F170" s="208"/>
      <c r="G170" s="208"/>
      <c r="H170" s="212">
        <v>0</v>
      </c>
      <c r="I170" s="213">
        <v>0</v>
      </c>
      <c r="J170" s="212">
        <f>I170*H170</f>
        <v>0</v>
      </c>
      <c r="K170" s="44"/>
      <c r="L170" s="210"/>
      <c r="M170" s="39"/>
      <c r="N170" s="39"/>
      <c r="O170" s="39"/>
      <c r="P170" s="39"/>
      <c r="Q170" s="39"/>
      <c r="R170" s="39"/>
      <c r="S170" s="39"/>
    </row>
    <row r="171" spans="2:19" s="40" customFormat="1" ht="12" customHeight="1">
      <c r="B171" s="207"/>
      <c r="C171" s="211" t="s">
        <v>135</v>
      </c>
      <c r="D171" s="208"/>
      <c r="E171" s="208"/>
      <c r="F171" s="208"/>
      <c r="G171" s="208"/>
      <c r="H171" s="212">
        <v>0</v>
      </c>
      <c r="I171" s="213">
        <v>0</v>
      </c>
      <c r="J171" s="212">
        <f>I171*H171</f>
        <v>0</v>
      </c>
      <c r="K171" s="44"/>
      <c r="L171" s="210"/>
      <c r="M171" s="39"/>
      <c r="N171" s="39"/>
      <c r="O171" s="39"/>
      <c r="P171" s="39"/>
      <c r="Q171" s="39"/>
      <c r="R171" s="39"/>
      <c r="S171" s="39"/>
    </row>
    <row r="172" spans="2:19" s="40" customFormat="1" ht="12" customHeight="1">
      <c r="B172" s="207"/>
      <c r="C172" s="211" t="s">
        <v>136</v>
      </c>
      <c r="D172" s="208"/>
      <c r="E172" s="208"/>
      <c r="F172" s="208"/>
      <c r="G172" s="208"/>
      <c r="H172" s="212">
        <v>0</v>
      </c>
      <c r="I172" s="213">
        <v>0</v>
      </c>
      <c r="J172" s="212">
        <f>I172*H172</f>
        <v>0</v>
      </c>
      <c r="K172" s="44"/>
      <c r="L172" s="210"/>
      <c r="M172" s="39"/>
      <c r="N172" s="39"/>
      <c r="O172" s="39"/>
      <c r="P172" s="39"/>
      <c r="Q172" s="39"/>
      <c r="R172" s="39"/>
      <c r="S172" s="39"/>
    </row>
    <row r="173" spans="1:19" s="50" customFormat="1" ht="12" customHeight="1">
      <c r="A173" s="200"/>
      <c r="B173" s="46"/>
      <c r="C173" s="214" t="s">
        <v>138</v>
      </c>
      <c r="D173" s="43"/>
      <c r="E173" s="43"/>
      <c r="F173" s="43"/>
      <c r="G173" s="215"/>
      <c r="H173" s="426">
        <v>0</v>
      </c>
      <c r="I173" s="427">
        <v>0</v>
      </c>
      <c r="J173" s="7">
        <f>I173*H173</f>
        <v>0</v>
      </c>
      <c r="K173" s="163"/>
      <c r="L173" s="93"/>
      <c r="M173" s="51"/>
      <c r="N173" s="51"/>
      <c r="O173" s="51"/>
      <c r="P173" s="51"/>
      <c r="Q173" s="51"/>
      <c r="R173" s="51"/>
      <c r="S173" s="51"/>
    </row>
    <row r="174" spans="1:32" s="189" customFormat="1" ht="12.75" customHeight="1">
      <c r="A174" s="85"/>
      <c r="B174" s="182"/>
      <c r="C174" s="156" t="s">
        <v>53</v>
      </c>
      <c r="D174" s="216"/>
      <c r="E174" s="216"/>
      <c r="H174" s="191">
        <f>J307</f>
        <v>0</v>
      </c>
      <c r="I174" s="217">
        <f>H105</f>
        <v>0</v>
      </c>
      <c r="J174" s="191">
        <f>H174*I174</f>
        <v>0</v>
      </c>
      <c r="K174" s="218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</row>
    <row r="175" spans="1:32" s="189" customFormat="1" ht="12.75" customHeight="1">
      <c r="A175" s="85"/>
      <c r="B175" s="182"/>
      <c r="C175" s="156" t="s">
        <v>182</v>
      </c>
      <c r="D175" s="216"/>
      <c r="E175" s="216"/>
      <c r="H175" s="428">
        <v>0</v>
      </c>
      <c r="I175" s="427">
        <v>0</v>
      </c>
      <c r="J175" s="191">
        <f>H175*I175</f>
        <v>0</v>
      </c>
      <c r="K175" s="218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</row>
    <row r="176" spans="2:19" s="50" customFormat="1" ht="12" customHeight="1">
      <c r="B176" s="52"/>
      <c r="D176" s="178"/>
      <c r="E176" s="178"/>
      <c r="F176" s="178"/>
      <c r="G176" s="220"/>
      <c r="H176" s="221"/>
      <c r="J176" s="160"/>
      <c r="K176" s="163"/>
      <c r="L176" s="93"/>
      <c r="M176" s="51"/>
      <c r="N176" s="51"/>
      <c r="O176" s="51"/>
      <c r="P176" s="51"/>
      <c r="Q176" s="51"/>
      <c r="R176" s="51"/>
      <c r="S176" s="51"/>
    </row>
    <row r="177" spans="1:19" s="16" customFormat="1" ht="12" customHeight="1">
      <c r="A177" s="50"/>
      <c r="B177" s="52"/>
      <c r="C177" s="50"/>
      <c r="D177" s="178"/>
      <c r="E177" s="178"/>
      <c r="F177" s="178"/>
      <c r="G177" s="50"/>
      <c r="H177" s="164" t="s">
        <v>90</v>
      </c>
      <c r="J177" s="165">
        <f>SUM(J169:J176)</f>
        <v>0</v>
      </c>
      <c r="L177" s="104"/>
      <c r="M177" s="17"/>
      <c r="N177" s="17"/>
      <c r="O177" s="17"/>
      <c r="P177" s="17"/>
      <c r="Q177" s="17"/>
      <c r="R177" s="17"/>
      <c r="S177" s="17"/>
    </row>
    <row r="178" spans="2:19" s="16" customFormat="1" ht="12" customHeight="1">
      <c r="B178" s="18"/>
      <c r="C178" s="20"/>
      <c r="D178" s="20"/>
      <c r="E178" s="20"/>
      <c r="F178" s="20"/>
      <c r="G178" s="222"/>
      <c r="H178" s="222"/>
      <c r="I178" s="222"/>
      <c r="J178" s="222"/>
      <c r="L178" s="104"/>
      <c r="M178" s="17"/>
      <c r="N178" s="17"/>
      <c r="O178" s="17"/>
      <c r="P178" s="17"/>
      <c r="Q178" s="17"/>
      <c r="R178" s="17"/>
      <c r="S178" s="17"/>
    </row>
    <row r="179" spans="2:19" s="16" customFormat="1" ht="24" customHeight="1">
      <c r="B179" s="132"/>
      <c r="C179" s="133" t="s">
        <v>42</v>
      </c>
      <c r="D179" s="133"/>
      <c r="E179" s="223"/>
      <c r="F179" s="223"/>
      <c r="G179" s="136"/>
      <c r="H179" s="136" t="s">
        <v>57</v>
      </c>
      <c r="I179" s="137" t="s">
        <v>72</v>
      </c>
      <c r="J179" s="138" t="s">
        <v>87</v>
      </c>
      <c r="K179" s="139"/>
      <c r="L179" s="140"/>
      <c r="M179" s="17"/>
      <c r="N179" s="17"/>
      <c r="O179" s="17"/>
      <c r="P179" s="17"/>
      <c r="Q179" s="17"/>
      <c r="R179" s="17"/>
      <c r="S179" s="17"/>
    </row>
    <row r="180" spans="1:19" s="50" customFormat="1" ht="12" customHeight="1">
      <c r="A180" s="16"/>
      <c r="B180" s="18"/>
      <c r="C180" s="224"/>
      <c r="D180" s="16"/>
      <c r="E180" s="16"/>
      <c r="F180" s="16"/>
      <c r="G180" s="16"/>
      <c r="H180" s="16"/>
      <c r="I180" s="221"/>
      <c r="J180" s="225"/>
      <c r="K180" s="163"/>
      <c r="L180" s="93"/>
      <c r="M180" s="51"/>
      <c r="N180" s="51"/>
      <c r="O180" s="51"/>
      <c r="P180" s="51"/>
      <c r="Q180" s="51"/>
      <c r="R180" s="51"/>
      <c r="S180" s="51"/>
    </row>
    <row r="181" spans="1:19" s="50" customFormat="1" ht="12" customHeight="1">
      <c r="A181" s="85"/>
      <c r="B181" s="52"/>
      <c r="C181" s="156" t="s">
        <v>140</v>
      </c>
      <c r="H181" s="377">
        <f>J71+J69+H65</f>
        <v>0</v>
      </c>
      <c r="I181" s="406">
        <v>0</v>
      </c>
      <c r="J181" s="157">
        <f>I181*H181</f>
        <v>0</v>
      </c>
      <c r="K181" s="163"/>
      <c r="L181" s="93"/>
      <c r="M181" s="51" t="s">
        <v>213</v>
      </c>
      <c r="N181" s="51"/>
      <c r="O181" s="51"/>
      <c r="P181" s="51"/>
      <c r="Q181" s="51"/>
      <c r="R181" s="51"/>
      <c r="S181" s="51"/>
    </row>
    <row r="182" spans="1:19" s="50" customFormat="1" ht="12" customHeight="1">
      <c r="A182" s="85"/>
      <c r="B182" s="52"/>
      <c r="C182" s="156" t="s">
        <v>193</v>
      </c>
      <c r="H182" s="429">
        <v>0</v>
      </c>
      <c r="I182" s="406">
        <v>0</v>
      </c>
      <c r="J182" s="157">
        <f>I182*H182</f>
        <v>0</v>
      </c>
      <c r="K182" s="163"/>
      <c r="L182" s="93"/>
      <c r="M182" s="51"/>
      <c r="N182" s="51"/>
      <c r="O182" s="51"/>
      <c r="P182" s="51"/>
      <c r="Q182" s="51"/>
      <c r="R182" s="51"/>
      <c r="S182" s="51"/>
    </row>
    <row r="183" spans="1:19" s="50" customFormat="1" ht="12" customHeight="1">
      <c r="A183" s="85"/>
      <c r="B183" s="52"/>
      <c r="C183" s="156" t="s">
        <v>143</v>
      </c>
      <c r="H183" s="61"/>
      <c r="I183" s="430">
        <v>0</v>
      </c>
      <c r="J183" s="157">
        <f>I183*(J129-J126)</f>
        <v>0</v>
      </c>
      <c r="K183" s="163"/>
      <c r="L183" s="93"/>
      <c r="M183" s="51"/>
      <c r="N183" s="51"/>
      <c r="O183" s="51"/>
      <c r="P183" s="51"/>
      <c r="Q183" s="51"/>
      <c r="R183" s="51"/>
      <c r="S183" s="51"/>
    </row>
    <row r="184" spans="1:19" s="50" customFormat="1" ht="12" customHeight="1">
      <c r="A184" s="85"/>
      <c r="B184" s="52"/>
      <c r="C184" s="156" t="s">
        <v>139</v>
      </c>
      <c r="H184" s="429">
        <v>0</v>
      </c>
      <c r="I184" s="406">
        <v>0</v>
      </c>
      <c r="J184" s="157">
        <f>I184*H184</f>
        <v>0</v>
      </c>
      <c r="K184" s="163"/>
      <c r="L184" s="93"/>
      <c r="M184" s="51"/>
      <c r="N184" s="51"/>
      <c r="O184" s="51"/>
      <c r="P184" s="51"/>
      <c r="Q184" s="51"/>
      <c r="R184" s="51"/>
      <c r="S184" s="51"/>
    </row>
    <row r="185" spans="1:19" s="50" customFormat="1" ht="12" customHeight="1">
      <c r="A185" s="85"/>
      <c r="B185" s="52"/>
      <c r="C185" s="156" t="s">
        <v>141</v>
      </c>
      <c r="H185" s="429">
        <v>0</v>
      </c>
      <c r="I185" s="406">
        <v>0</v>
      </c>
      <c r="J185" s="157">
        <f>I185*H185</f>
        <v>0</v>
      </c>
      <c r="K185" s="163"/>
      <c r="L185" s="93"/>
      <c r="M185" s="51"/>
      <c r="N185" s="51"/>
      <c r="O185" s="51"/>
      <c r="P185" s="51"/>
      <c r="Q185" s="51"/>
      <c r="R185" s="51"/>
      <c r="S185" s="51"/>
    </row>
    <row r="186" spans="1:19" s="50" customFormat="1" ht="12" customHeight="1">
      <c r="A186" s="85"/>
      <c r="B186" s="52"/>
      <c r="C186" s="156" t="s">
        <v>142</v>
      </c>
      <c r="H186" s="61">
        <f>H65+J69+J71</f>
        <v>0</v>
      </c>
      <c r="I186" s="406">
        <v>0</v>
      </c>
      <c r="J186" s="157">
        <f>I186*H186</f>
        <v>0</v>
      </c>
      <c r="K186" s="163"/>
      <c r="L186" s="93"/>
      <c r="M186" s="51" t="s">
        <v>213</v>
      </c>
      <c r="N186" s="51"/>
      <c r="O186" s="51"/>
      <c r="P186" s="51"/>
      <c r="Q186" s="51"/>
      <c r="R186" s="51"/>
      <c r="S186" s="51"/>
    </row>
    <row r="187" spans="1:19" s="98" customFormat="1" ht="12" customHeight="1">
      <c r="A187" s="50"/>
      <c r="B187" s="52"/>
      <c r="C187" s="159"/>
      <c r="D187" s="50"/>
      <c r="E187" s="50"/>
      <c r="F187" s="50"/>
      <c r="G187" s="50"/>
      <c r="H187" s="226"/>
      <c r="I187" s="151"/>
      <c r="J187" s="227"/>
      <c r="K187" s="228"/>
      <c r="L187" s="100"/>
      <c r="M187" s="101"/>
      <c r="N187" s="101"/>
      <c r="O187" s="101"/>
      <c r="P187" s="101"/>
      <c r="Q187" s="101"/>
      <c r="R187" s="101"/>
      <c r="S187" s="101"/>
    </row>
    <row r="188" spans="1:19" s="16" customFormat="1" ht="12" customHeight="1">
      <c r="A188" s="98"/>
      <c r="B188" s="102"/>
      <c r="C188" s="229"/>
      <c r="D188" s="98"/>
      <c r="E188" s="98"/>
      <c r="F188" s="98"/>
      <c r="G188" s="98"/>
      <c r="H188" s="164" t="s">
        <v>59</v>
      </c>
      <c r="J188" s="165">
        <f>SUM(J180:J187)</f>
        <v>0</v>
      </c>
      <c r="L188" s="104"/>
      <c r="M188" s="17"/>
      <c r="N188" s="17"/>
      <c r="O188" s="17"/>
      <c r="P188" s="17"/>
      <c r="Q188" s="17"/>
      <c r="R188" s="17"/>
      <c r="S188" s="17"/>
    </row>
    <row r="189" spans="2:19" s="16" customFormat="1" ht="12" customHeight="1">
      <c r="B189" s="18"/>
      <c r="M189" s="17"/>
      <c r="N189" s="17"/>
      <c r="O189" s="17"/>
      <c r="P189" s="17"/>
      <c r="Q189" s="17"/>
      <c r="R189" s="17"/>
      <c r="S189" s="17"/>
    </row>
    <row r="190" spans="2:19" s="16" customFormat="1" ht="24" customHeight="1">
      <c r="B190" s="132"/>
      <c r="C190" s="133" t="s">
        <v>100</v>
      </c>
      <c r="D190" s="133"/>
      <c r="E190" s="230"/>
      <c r="F190" s="230"/>
      <c r="G190" s="138" t="s">
        <v>56</v>
      </c>
      <c r="H190" s="136" t="s">
        <v>57</v>
      </c>
      <c r="I190" s="137" t="s">
        <v>72</v>
      </c>
      <c r="J190" s="138" t="s">
        <v>87</v>
      </c>
      <c r="K190" s="139"/>
      <c r="L190" s="133"/>
      <c r="M190" s="17"/>
      <c r="N190" s="17"/>
      <c r="O190" s="17"/>
      <c r="P190" s="17"/>
      <c r="Q190" s="17"/>
      <c r="R190" s="17"/>
      <c r="S190" s="17"/>
    </row>
    <row r="191" spans="2:19" s="16" customFormat="1" ht="12" customHeight="1">
      <c r="B191" s="141"/>
      <c r="C191" s="142"/>
      <c r="D191" s="142"/>
      <c r="E191" s="147"/>
      <c r="F191" s="147"/>
      <c r="G191" s="142"/>
      <c r="H191" s="142"/>
      <c r="I191" s="231"/>
      <c r="J191" s="147"/>
      <c r="K191" s="231"/>
      <c r="L191" s="142"/>
      <c r="M191" s="17"/>
      <c r="N191" s="17"/>
      <c r="O191" s="17"/>
      <c r="P191" s="17"/>
      <c r="Q191" s="17"/>
      <c r="R191" s="17"/>
      <c r="S191" s="17"/>
    </row>
    <row r="192" spans="1:19" s="50" customFormat="1" ht="12" customHeight="1">
      <c r="A192" s="74"/>
      <c r="B192" s="141"/>
      <c r="C192" s="150" t="s">
        <v>149</v>
      </c>
      <c r="D192" s="142"/>
      <c r="E192" s="147"/>
      <c r="F192" s="147"/>
      <c r="G192" s="148"/>
      <c r="H192" s="431">
        <v>0</v>
      </c>
      <c r="I192" s="432">
        <v>0</v>
      </c>
      <c r="J192" s="7">
        <f>I192*H192</f>
        <v>0</v>
      </c>
      <c r="K192" s="180"/>
      <c r="L192" s="3"/>
      <c r="M192" s="51"/>
      <c r="N192" s="51"/>
      <c r="O192" s="51"/>
      <c r="P192" s="51"/>
      <c r="Q192" s="51"/>
      <c r="R192" s="51"/>
      <c r="S192" s="51"/>
    </row>
    <row r="193" spans="1:19" s="50" customFormat="1" ht="12" customHeight="1">
      <c r="A193" s="85"/>
      <c r="B193" s="153"/>
      <c r="C193" s="154" t="s">
        <v>144</v>
      </c>
      <c r="D193" s="3"/>
      <c r="E193" s="179"/>
      <c r="F193" s="179"/>
      <c r="G193" s="4"/>
      <c r="H193" s="4"/>
      <c r="I193" s="232"/>
      <c r="J193" s="426">
        <f>I193*H193</f>
        <v>0</v>
      </c>
      <c r="K193" s="180"/>
      <c r="L193" s="3"/>
      <c r="M193" s="51"/>
      <c r="N193" s="51"/>
      <c r="O193" s="51"/>
      <c r="P193" s="51"/>
      <c r="Q193" s="51"/>
      <c r="R193" s="51"/>
      <c r="S193" s="51"/>
    </row>
    <row r="194" spans="1:19" s="50" customFormat="1" ht="12" customHeight="1">
      <c r="A194" s="85"/>
      <c r="B194" s="153"/>
      <c r="C194" s="154" t="s">
        <v>145</v>
      </c>
      <c r="D194" s="3"/>
      <c r="E194" s="179"/>
      <c r="F194" s="179"/>
      <c r="G194" s="433">
        <v>1</v>
      </c>
      <c r="H194" s="191">
        <f>J316</f>
        <v>0</v>
      </c>
      <c r="I194" s="233">
        <f>K109</f>
        <v>0</v>
      </c>
      <c r="J194" s="7">
        <f>I194*H194*G194/1000</f>
        <v>0</v>
      </c>
      <c r="K194" s="180"/>
      <c r="L194" s="3"/>
      <c r="M194" s="51"/>
      <c r="N194" s="51"/>
      <c r="O194" s="51"/>
      <c r="P194" s="51"/>
      <c r="Q194" s="51"/>
      <c r="R194" s="51"/>
      <c r="S194" s="51"/>
    </row>
    <row r="195" spans="1:22" s="189" customFormat="1" ht="12.75" customHeight="1">
      <c r="A195" s="85"/>
      <c r="B195" s="182"/>
      <c r="C195" s="156" t="s">
        <v>52</v>
      </c>
      <c r="H195" s="191">
        <f>F107</f>
        <v>0</v>
      </c>
      <c r="I195" s="217">
        <f>H107</f>
        <v>0</v>
      </c>
      <c r="J195" s="191">
        <f>I195*H195</f>
        <v>0</v>
      </c>
      <c r="K195" s="234"/>
      <c r="M195" s="85"/>
      <c r="N195" s="85"/>
      <c r="O195" s="85"/>
      <c r="P195" s="85"/>
      <c r="Q195" s="85"/>
      <c r="R195" s="85"/>
      <c r="S195" s="85"/>
      <c r="T195" s="85"/>
      <c r="U195" s="85"/>
      <c r="V195" s="85"/>
    </row>
    <row r="196" spans="1:22" s="189" customFormat="1" ht="12.75" customHeight="1">
      <c r="A196" s="85"/>
      <c r="B196" s="182"/>
      <c r="C196" s="156" t="s">
        <v>199</v>
      </c>
      <c r="H196" s="428">
        <v>0</v>
      </c>
      <c r="I196" s="432">
        <v>0</v>
      </c>
      <c r="J196" s="191">
        <f>I196*H196</f>
        <v>0</v>
      </c>
      <c r="K196" s="234"/>
      <c r="M196" s="85"/>
      <c r="N196" s="85"/>
      <c r="O196" s="85"/>
      <c r="P196" s="85"/>
      <c r="Q196" s="85"/>
      <c r="R196" s="85"/>
      <c r="S196" s="85"/>
      <c r="T196" s="85"/>
      <c r="U196" s="85"/>
      <c r="V196" s="85"/>
    </row>
    <row r="197" spans="1:19" s="50" customFormat="1" ht="12" customHeight="1">
      <c r="A197" s="85"/>
      <c r="B197" s="153"/>
      <c r="C197" s="154" t="s">
        <v>146</v>
      </c>
      <c r="D197" s="3"/>
      <c r="E197" s="179"/>
      <c r="F197" s="179"/>
      <c r="G197" s="4"/>
      <c r="H197" s="428">
        <v>0</v>
      </c>
      <c r="I197" s="432">
        <v>0</v>
      </c>
      <c r="J197" s="7">
        <f>I197*H197</f>
        <v>0</v>
      </c>
      <c r="K197" s="180"/>
      <c r="L197" s="3"/>
      <c r="M197" s="51"/>
      <c r="N197" s="51"/>
      <c r="O197" s="51"/>
      <c r="P197" s="51"/>
      <c r="Q197" s="51"/>
      <c r="R197" s="51"/>
      <c r="S197" s="51"/>
    </row>
    <row r="198" spans="1:19" s="50" customFormat="1" ht="12" customHeight="1">
      <c r="A198" s="85"/>
      <c r="B198" s="153"/>
      <c r="C198" s="154" t="s">
        <v>184</v>
      </c>
      <c r="D198" s="3"/>
      <c r="E198" s="179"/>
      <c r="F198" s="179"/>
      <c r="G198" s="4"/>
      <c r="H198" s="428">
        <v>0</v>
      </c>
      <c r="I198" s="432">
        <v>0</v>
      </c>
      <c r="J198" s="7">
        <f>I198*H198</f>
        <v>0</v>
      </c>
      <c r="K198" s="180"/>
      <c r="L198" s="3"/>
      <c r="M198" s="51"/>
      <c r="N198" s="51"/>
      <c r="O198" s="51"/>
      <c r="P198" s="51"/>
      <c r="Q198" s="51"/>
      <c r="R198" s="51"/>
      <c r="S198" s="51"/>
    </row>
    <row r="199" spans="1:19" s="50" customFormat="1" ht="12" customHeight="1">
      <c r="A199" s="85"/>
      <c r="B199" s="153"/>
      <c r="C199" s="154" t="s">
        <v>147</v>
      </c>
      <c r="D199" s="3"/>
      <c r="E199" s="179"/>
      <c r="F199" s="434">
        <v>12</v>
      </c>
      <c r="G199" s="4"/>
      <c r="H199" s="191">
        <f>SUM(J166,J177,J188,J192:J198)/2</f>
        <v>0</v>
      </c>
      <c r="I199" s="235">
        <f>H90/100</f>
        <v>0</v>
      </c>
      <c r="J199" s="7">
        <f>F199/12*H199*I199</f>
        <v>0</v>
      </c>
      <c r="K199" s="180"/>
      <c r="L199" s="3"/>
      <c r="M199" s="51"/>
      <c r="N199" s="51"/>
      <c r="O199" s="51"/>
      <c r="P199" s="51"/>
      <c r="Q199" s="51"/>
      <c r="R199" s="51"/>
      <c r="S199" s="51"/>
    </row>
    <row r="200" spans="1:19" s="50" customFormat="1" ht="12" customHeight="1">
      <c r="A200" s="85"/>
      <c r="B200" s="153"/>
      <c r="C200" s="154" t="s">
        <v>148</v>
      </c>
      <c r="D200" s="3"/>
      <c r="E200" s="179"/>
      <c r="F200" s="179"/>
      <c r="G200" s="4"/>
      <c r="H200" s="4"/>
      <c r="I200" s="4"/>
      <c r="J200" s="426">
        <v>0</v>
      </c>
      <c r="K200" s="180"/>
      <c r="L200" s="3"/>
      <c r="M200" s="51"/>
      <c r="N200" s="51"/>
      <c r="O200" s="51"/>
      <c r="P200" s="51"/>
      <c r="Q200" s="51"/>
      <c r="R200" s="51"/>
      <c r="S200" s="51"/>
    </row>
    <row r="201" spans="1:19" s="98" customFormat="1" ht="12" customHeight="1">
      <c r="A201" s="50"/>
      <c r="B201" s="52"/>
      <c r="C201" s="50"/>
      <c r="D201" s="50"/>
      <c r="E201" s="50"/>
      <c r="F201" s="50"/>
      <c r="G201" s="160"/>
      <c r="H201" s="236"/>
      <c r="I201" s="50"/>
      <c r="J201" s="237"/>
      <c r="K201" s="228"/>
      <c r="M201" s="101"/>
      <c r="N201" s="101"/>
      <c r="O201" s="101"/>
      <c r="P201" s="101"/>
      <c r="Q201" s="101"/>
      <c r="R201" s="101"/>
      <c r="S201" s="101"/>
    </row>
    <row r="202" spans="2:19" s="98" customFormat="1" ht="12" customHeight="1">
      <c r="B202" s="102"/>
      <c r="H202" s="238" t="s">
        <v>60</v>
      </c>
      <c r="J202" s="239">
        <f>SUM(J191:J201)</f>
        <v>0</v>
      </c>
      <c r="M202" s="101"/>
      <c r="N202" s="101"/>
      <c r="O202" s="101"/>
      <c r="P202" s="101"/>
      <c r="Q202" s="101"/>
      <c r="R202" s="101"/>
      <c r="S202" s="101"/>
    </row>
    <row r="203" spans="1:19" s="40" customFormat="1" ht="12" customHeight="1">
      <c r="A203" s="98"/>
      <c r="B203" s="102"/>
      <c r="C203" s="98"/>
      <c r="D203" s="98"/>
      <c r="E203" s="98"/>
      <c r="F203" s="98"/>
      <c r="G203" s="166"/>
      <c r="J203" s="240"/>
      <c r="M203" s="39"/>
      <c r="N203" s="39"/>
      <c r="O203" s="39"/>
      <c r="P203" s="39"/>
      <c r="Q203" s="39"/>
      <c r="R203" s="39"/>
      <c r="S203" s="39"/>
    </row>
    <row r="204" spans="1:19" s="16" customFormat="1" ht="12" customHeight="1">
      <c r="A204" s="40"/>
      <c r="B204" s="46"/>
      <c r="C204" s="40"/>
      <c r="D204" s="40"/>
      <c r="E204" s="40"/>
      <c r="F204" s="40"/>
      <c r="G204" s="40"/>
      <c r="H204" s="164" t="s">
        <v>61</v>
      </c>
      <c r="I204" s="34"/>
      <c r="J204" s="165">
        <f>J166+J177+J188+J202</f>
        <v>0</v>
      </c>
      <c r="M204" s="17"/>
      <c r="N204" s="17"/>
      <c r="O204" s="17"/>
      <c r="P204" s="17"/>
      <c r="Q204" s="17"/>
      <c r="R204" s="17"/>
      <c r="S204" s="17"/>
    </row>
    <row r="205" spans="2:19" s="16" customFormat="1" ht="12" customHeight="1">
      <c r="B205" s="18"/>
      <c r="H205" s="34"/>
      <c r="I205" s="34"/>
      <c r="J205" s="34"/>
      <c r="M205" s="17"/>
      <c r="N205" s="17"/>
      <c r="O205" s="17"/>
      <c r="P205" s="17"/>
      <c r="Q205" s="17"/>
      <c r="R205" s="17"/>
      <c r="S205" s="17"/>
    </row>
    <row r="206" spans="2:19" s="16" customFormat="1" ht="12" customHeight="1">
      <c r="B206" s="18"/>
      <c r="H206" s="164" t="s">
        <v>84</v>
      </c>
      <c r="I206" s="34"/>
      <c r="J206" s="165">
        <f>J129-J204</f>
        <v>0</v>
      </c>
      <c r="M206" s="17"/>
      <c r="N206" s="17"/>
      <c r="O206" s="17"/>
      <c r="P206" s="17"/>
      <c r="Q206" s="17"/>
      <c r="R206" s="17"/>
      <c r="S206" s="17"/>
    </row>
    <row r="207" spans="1:19" s="242" customFormat="1" ht="12" customHeight="1">
      <c r="A207" s="16"/>
      <c r="B207" s="18"/>
      <c r="C207" s="16"/>
      <c r="D207" s="16"/>
      <c r="E207" s="16"/>
      <c r="F207" s="16"/>
      <c r="G207" s="16"/>
      <c r="H207" s="196"/>
      <c r="I207" s="40"/>
      <c r="J207" s="241"/>
      <c r="M207" s="243"/>
      <c r="N207" s="243"/>
      <c r="O207" s="243"/>
      <c r="P207" s="243"/>
      <c r="Q207" s="243"/>
      <c r="R207" s="243"/>
      <c r="S207" s="243"/>
    </row>
    <row r="208" spans="2:19" s="242" customFormat="1" ht="12" customHeight="1">
      <c r="B208" s="244"/>
      <c r="C208" s="245" t="s">
        <v>109</v>
      </c>
      <c r="D208" s="245"/>
      <c r="E208" s="245"/>
      <c r="F208" s="245"/>
      <c r="G208" s="245"/>
      <c r="H208" s="245"/>
      <c r="I208" s="245"/>
      <c r="J208" s="245"/>
      <c r="K208" s="245"/>
      <c r="L208" s="246"/>
      <c r="M208" s="243"/>
      <c r="N208" s="243"/>
      <c r="O208" s="243"/>
      <c r="P208" s="243"/>
      <c r="Q208" s="243"/>
      <c r="R208" s="243"/>
      <c r="S208" s="243"/>
    </row>
    <row r="209" spans="2:19" s="242" customFormat="1" ht="25.5" customHeight="1">
      <c r="B209" s="247"/>
      <c r="C209" s="248"/>
      <c r="D209" s="248"/>
      <c r="E209" s="248"/>
      <c r="F209" s="249"/>
      <c r="G209" s="250" t="s">
        <v>56</v>
      </c>
      <c r="H209" s="251" t="s">
        <v>57</v>
      </c>
      <c r="I209" s="252" t="s">
        <v>72</v>
      </c>
      <c r="J209" s="250" t="s">
        <v>87</v>
      </c>
      <c r="K209" s="253"/>
      <c r="L209" s="254"/>
      <c r="M209" s="243"/>
      <c r="N209" s="243"/>
      <c r="O209" s="243"/>
      <c r="P209" s="243"/>
      <c r="Q209" s="243"/>
      <c r="R209" s="243"/>
      <c r="S209" s="243"/>
    </row>
    <row r="210" spans="2:19" s="242" customFormat="1" ht="12" customHeight="1">
      <c r="B210" s="255"/>
      <c r="C210" s="256"/>
      <c r="D210" s="256"/>
      <c r="E210" s="256"/>
      <c r="G210" s="256"/>
      <c r="H210" s="256"/>
      <c r="I210" s="257"/>
      <c r="J210" s="258"/>
      <c r="K210" s="257"/>
      <c r="L210" s="259"/>
      <c r="M210" s="243"/>
      <c r="N210" s="243"/>
      <c r="O210" s="243"/>
      <c r="P210" s="243"/>
      <c r="Q210" s="243"/>
      <c r="R210" s="243"/>
      <c r="S210" s="243"/>
    </row>
    <row r="211" spans="1:19" s="50" customFormat="1" ht="12" customHeight="1">
      <c r="A211" s="260"/>
      <c r="B211" s="261"/>
      <c r="C211" s="262"/>
      <c r="D211" s="242"/>
      <c r="E211" s="263"/>
      <c r="G211" s="119"/>
      <c r="J211" s="225"/>
      <c r="K211" s="264"/>
      <c r="L211" s="265"/>
      <c r="M211" s="51"/>
      <c r="N211" s="51"/>
      <c r="O211" s="51"/>
      <c r="P211" s="51"/>
      <c r="Q211" s="51"/>
      <c r="R211" s="51"/>
      <c r="S211" s="51"/>
    </row>
    <row r="212" spans="1:22" s="266" customFormat="1" ht="12.75" customHeight="1">
      <c r="A212" s="85"/>
      <c r="B212" s="189"/>
      <c r="C212" s="183" t="s">
        <v>45</v>
      </c>
      <c r="D212" s="189"/>
      <c r="E212" s="189"/>
      <c r="F212" s="189"/>
      <c r="G212" s="189"/>
      <c r="H212" s="219">
        <v>0</v>
      </c>
      <c r="I212" s="190" t="s">
        <v>65</v>
      </c>
      <c r="J212" s="435">
        <v>0</v>
      </c>
      <c r="K212" s="199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</row>
    <row r="213" spans="1:22" s="266" customFormat="1" ht="12.75" customHeight="1">
      <c r="A213" s="200"/>
      <c r="C213" s="267" t="s">
        <v>46</v>
      </c>
      <c r="H213" s="219">
        <v>0</v>
      </c>
      <c r="I213" s="190" t="s">
        <v>65</v>
      </c>
      <c r="J213" s="435">
        <v>0</v>
      </c>
      <c r="K213" s="199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</row>
    <row r="214" spans="1:22" s="266" customFormat="1" ht="12.75" customHeight="1">
      <c r="A214" s="200"/>
      <c r="C214" s="267" t="s">
        <v>47</v>
      </c>
      <c r="H214" s="219">
        <v>0</v>
      </c>
      <c r="I214" s="190" t="s">
        <v>65</v>
      </c>
      <c r="J214" s="435">
        <v>0</v>
      </c>
      <c r="K214" s="199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</row>
    <row r="215" spans="1:22" s="266" customFormat="1" ht="12.75" customHeight="1">
      <c r="A215" s="200"/>
      <c r="C215" s="267" t="s">
        <v>48</v>
      </c>
      <c r="H215" s="219"/>
      <c r="I215" s="190"/>
      <c r="J215" s="435">
        <v>0</v>
      </c>
      <c r="K215" s="199"/>
      <c r="M215" s="268"/>
      <c r="N215" s="200"/>
      <c r="O215" s="200"/>
      <c r="P215" s="200"/>
      <c r="Q215" s="200"/>
      <c r="R215" s="200"/>
      <c r="S215" s="200"/>
      <c r="T215" s="200"/>
      <c r="U215" s="200"/>
      <c r="V215" s="200"/>
    </row>
    <row r="216" spans="1:22" s="272" customFormat="1" ht="12.75" customHeight="1">
      <c r="A216" s="200"/>
      <c r="B216" s="266"/>
      <c r="C216" s="267" t="s">
        <v>91</v>
      </c>
      <c r="D216" s="266"/>
      <c r="E216" s="266"/>
      <c r="F216" s="266"/>
      <c r="G216" s="266"/>
      <c r="H216" s="219"/>
      <c r="I216" s="190"/>
      <c r="J216" s="269">
        <f>IF(N216&lt;0,0,((J284+J263)*M216)-300-(J284*M216*70%)-(((J263*M216)-300)*(1533/H261)*70%)-((J263*M216)-300)*((H261-1533)/H261)*85%)</f>
        <v>0</v>
      </c>
      <c r="K216" s="199"/>
      <c r="L216" s="266"/>
      <c r="M216" s="270">
        <f>1/100</f>
        <v>0.01</v>
      </c>
      <c r="N216" s="270">
        <f>IF(J263=0,(J284*M216)-300-(M216*J284*0.7),((J284+J263)*M216)-300-(J284*M216*70%)-(((J263*M216)-300)*(1533/H261)*70%)-((J263*M216)-300)*((H261-1533)/H261)*85%)</f>
        <v>-300</v>
      </c>
      <c r="O216" s="271"/>
      <c r="P216" s="271"/>
      <c r="Q216" s="271"/>
      <c r="R216" s="271"/>
      <c r="S216" s="271"/>
      <c r="T216" s="271"/>
      <c r="U216" s="271"/>
      <c r="V216" s="271"/>
    </row>
    <row r="217" spans="1:22" s="266" customFormat="1" ht="12.75" customHeight="1">
      <c r="A217" s="271"/>
      <c r="B217" s="272"/>
      <c r="C217" s="273" t="s">
        <v>150</v>
      </c>
      <c r="D217" s="272"/>
      <c r="E217" s="272"/>
      <c r="F217" s="272"/>
      <c r="G217" s="272"/>
      <c r="H217" s="428">
        <v>0</v>
      </c>
      <c r="I217" s="424">
        <v>0</v>
      </c>
      <c r="J217" s="269">
        <f>I217*H217</f>
        <v>0</v>
      </c>
      <c r="K217" s="199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</row>
    <row r="218" spans="1:22" s="266" customFormat="1" ht="12.75" customHeight="1">
      <c r="A218" s="200"/>
      <c r="C218" s="267" t="s">
        <v>49</v>
      </c>
      <c r="H218" s="219"/>
      <c r="I218" s="190"/>
      <c r="J218" s="269"/>
      <c r="K218" s="199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</row>
    <row r="219" spans="3:22" s="266" customFormat="1" ht="12.75" customHeight="1">
      <c r="C219" s="274" t="s">
        <v>58</v>
      </c>
      <c r="G219" s="436">
        <v>0.8</v>
      </c>
      <c r="H219" s="191">
        <f>J284</f>
        <v>0</v>
      </c>
      <c r="I219" s="233">
        <f>K100</f>
        <v>0</v>
      </c>
      <c r="J219" s="269">
        <f>I219*H219*G219/1000</f>
        <v>0</v>
      </c>
      <c r="K219" s="199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</row>
    <row r="220" spans="3:22" s="266" customFormat="1" ht="12.75" customHeight="1">
      <c r="C220" s="274" t="s">
        <v>26</v>
      </c>
      <c r="G220" s="436">
        <v>0.8</v>
      </c>
      <c r="H220" s="191">
        <f>J307</f>
        <v>0</v>
      </c>
      <c r="I220" s="233">
        <f>K105</f>
        <v>0</v>
      </c>
      <c r="J220" s="269">
        <f>I220*H220*G220/1000</f>
        <v>0</v>
      </c>
      <c r="K220" s="199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</row>
    <row r="221" spans="3:22" s="266" customFormat="1" ht="12.75" customHeight="1">
      <c r="C221" s="274" t="s">
        <v>25</v>
      </c>
      <c r="G221" s="436">
        <v>0.8</v>
      </c>
      <c r="H221" s="191">
        <f>J296</f>
        <v>0</v>
      </c>
      <c r="I221" s="233">
        <f>K107</f>
        <v>0</v>
      </c>
      <c r="J221" s="269">
        <f>I221*H221*G221/1000</f>
        <v>0</v>
      </c>
      <c r="K221" s="199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</row>
    <row r="222" spans="1:22" s="266" customFormat="1" ht="12.75" customHeight="1">
      <c r="A222" s="200"/>
      <c r="C222" s="274" t="s">
        <v>50</v>
      </c>
      <c r="H222" s="275"/>
      <c r="I222" s="190"/>
      <c r="J222" s="435">
        <v>0</v>
      </c>
      <c r="K222" s="199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</row>
    <row r="223" spans="1:22" s="266" customFormat="1" ht="12.75" customHeight="1">
      <c r="A223" s="200"/>
      <c r="C223" s="267" t="s">
        <v>51</v>
      </c>
      <c r="H223" s="275">
        <f>J284</f>
        <v>0</v>
      </c>
      <c r="I223" s="276">
        <f>H100</f>
        <v>0</v>
      </c>
      <c r="J223" s="277">
        <f>I223*H223</f>
        <v>0</v>
      </c>
      <c r="K223" s="199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</row>
    <row r="224" spans="1:22" s="266" customFormat="1" ht="12.75" customHeight="1">
      <c r="A224" s="200"/>
      <c r="C224" s="267" t="s">
        <v>214</v>
      </c>
      <c r="H224" s="275">
        <f>G261</f>
        <v>0</v>
      </c>
      <c r="I224" s="424">
        <v>0</v>
      </c>
      <c r="J224" s="269">
        <f>I224*H224</f>
        <v>0</v>
      </c>
      <c r="K224" s="199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</row>
    <row r="225" spans="1:22" s="266" customFormat="1" ht="12.75" customHeight="1">
      <c r="A225" s="200"/>
      <c r="C225" s="267" t="s">
        <v>151</v>
      </c>
      <c r="H225" s="428">
        <v>0</v>
      </c>
      <c r="I225" s="424">
        <v>0</v>
      </c>
      <c r="J225" s="269">
        <f>I225*H225</f>
        <v>0</v>
      </c>
      <c r="K225" s="199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</row>
    <row r="226" spans="1:22" s="266" customFormat="1" ht="12.75" customHeight="1">
      <c r="A226" s="200"/>
      <c r="C226" s="267" t="s">
        <v>54</v>
      </c>
      <c r="H226" s="219"/>
      <c r="I226" s="190"/>
      <c r="J226" s="435">
        <v>0</v>
      </c>
      <c r="K226" s="199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</row>
    <row r="227" spans="1:22" s="266" customFormat="1" ht="12.75" customHeight="1">
      <c r="A227" s="200"/>
      <c r="C227" s="267" t="s">
        <v>55</v>
      </c>
      <c r="H227" s="219"/>
      <c r="I227" s="190"/>
      <c r="J227" s="435">
        <v>0</v>
      </c>
      <c r="K227" s="199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</row>
    <row r="228" spans="1:22" s="266" customFormat="1" ht="12.75" customHeight="1">
      <c r="A228" s="200"/>
      <c r="C228" s="267" t="s">
        <v>152</v>
      </c>
      <c r="H228" s="219"/>
      <c r="I228" s="190"/>
      <c r="J228" s="435">
        <v>0</v>
      </c>
      <c r="K228" s="199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</row>
    <row r="229" spans="1:22" s="266" customFormat="1" ht="12.75" customHeight="1">
      <c r="A229" s="200"/>
      <c r="C229" s="267" t="s">
        <v>153</v>
      </c>
      <c r="H229" s="428">
        <v>0</v>
      </c>
      <c r="I229" s="424">
        <v>0</v>
      </c>
      <c r="J229" s="269">
        <f>I229*H229</f>
        <v>0</v>
      </c>
      <c r="K229" s="199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</row>
    <row r="230" spans="1:22" s="266" customFormat="1" ht="12.75" customHeight="1">
      <c r="A230" s="200"/>
      <c r="C230" s="267" t="s">
        <v>92</v>
      </c>
      <c r="G230" s="219"/>
      <c r="H230" s="190"/>
      <c r="I230" s="189"/>
      <c r="J230" s="435">
        <v>0</v>
      </c>
      <c r="K230" s="199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</row>
    <row r="231" spans="1:19" s="40" customFormat="1" ht="12" customHeight="1">
      <c r="A231" s="266"/>
      <c r="B231" s="46"/>
      <c r="G231" s="278"/>
      <c r="H231" s="279"/>
      <c r="J231" s="280"/>
      <c r="K231" s="197"/>
      <c r="M231" s="39"/>
      <c r="N231" s="39"/>
      <c r="O231" s="39"/>
      <c r="P231" s="39"/>
      <c r="Q231" s="39"/>
      <c r="R231" s="39"/>
      <c r="S231" s="39"/>
    </row>
    <row r="232" spans="2:19" s="40" customFormat="1" ht="12" customHeight="1">
      <c r="B232" s="46"/>
      <c r="H232" s="279" t="s">
        <v>2</v>
      </c>
      <c r="J232" s="281">
        <f>SUM(J210:J231)</f>
        <v>0</v>
      </c>
      <c r="M232" s="39"/>
      <c r="N232" s="39"/>
      <c r="O232" s="39"/>
      <c r="P232" s="39"/>
      <c r="Q232" s="39"/>
      <c r="R232" s="39"/>
      <c r="S232" s="39"/>
    </row>
    <row r="233" spans="2:19" s="40" customFormat="1" ht="12" customHeight="1">
      <c r="B233" s="46"/>
      <c r="G233" s="166"/>
      <c r="J233" s="240"/>
      <c r="M233" s="39"/>
      <c r="N233" s="39"/>
      <c r="O233" s="39"/>
      <c r="P233" s="39"/>
      <c r="Q233" s="39"/>
      <c r="R233" s="39"/>
      <c r="S233" s="39"/>
    </row>
    <row r="234" spans="1:19" s="16" customFormat="1" ht="12" customHeight="1">
      <c r="A234" s="40"/>
      <c r="B234" s="46"/>
      <c r="C234" s="40"/>
      <c r="D234" s="40"/>
      <c r="E234" s="40"/>
      <c r="F234" s="40"/>
      <c r="G234" s="40"/>
      <c r="H234" s="164" t="s">
        <v>3</v>
      </c>
      <c r="I234" s="34"/>
      <c r="J234" s="165">
        <f>J232+J204</f>
        <v>0</v>
      </c>
      <c r="M234" s="17"/>
      <c r="N234" s="17"/>
      <c r="O234" s="17"/>
      <c r="P234" s="17"/>
      <c r="Q234" s="17"/>
      <c r="R234" s="17"/>
      <c r="S234" s="17"/>
    </row>
    <row r="235" spans="2:19" s="16" customFormat="1" ht="12" customHeight="1">
      <c r="B235" s="18"/>
      <c r="H235" s="34"/>
      <c r="I235" s="34"/>
      <c r="J235" s="34"/>
      <c r="M235" s="17"/>
      <c r="N235" s="17"/>
      <c r="O235" s="17"/>
      <c r="P235" s="17"/>
      <c r="Q235" s="17"/>
      <c r="R235" s="17"/>
      <c r="S235" s="17"/>
    </row>
    <row r="236" spans="2:19" s="16" customFormat="1" ht="12" customHeight="1">
      <c r="B236" s="18"/>
      <c r="H236" s="164" t="s">
        <v>4</v>
      </c>
      <c r="I236" s="34"/>
      <c r="J236" s="165">
        <f>J129-J234</f>
        <v>0</v>
      </c>
      <c r="M236" s="17"/>
      <c r="N236" s="17"/>
      <c r="O236" s="17"/>
      <c r="P236" s="17"/>
      <c r="Q236" s="17"/>
      <c r="R236" s="17"/>
      <c r="S236" s="17"/>
    </row>
    <row r="237" spans="1:19" s="242" customFormat="1" ht="12" customHeight="1">
      <c r="A237" s="16"/>
      <c r="B237" s="18"/>
      <c r="C237" s="16"/>
      <c r="D237" s="16"/>
      <c r="E237" s="16"/>
      <c r="F237" s="16"/>
      <c r="G237" s="16"/>
      <c r="H237" s="196"/>
      <c r="I237" s="40"/>
      <c r="J237" s="241"/>
      <c r="M237" s="243"/>
      <c r="N237" s="243"/>
      <c r="O237" s="243"/>
      <c r="P237" s="243"/>
      <c r="Q237" s="243"/>
      <c r="R237" s="243"/>
      <c r="S237" s="243"/>
    </row>
    <row r="238" spans="1:19" s="26" customFormat="1" ht="12" customHeight="1">
      <c r="A238" s="282"/>
      <c r="B238" s="242"/>
      <c r="C238" s="242" t="s">
        <v>110</v>
      </c>
      <c r="D238" s="27"/>
      <c r="M238" s="28"/>
      <c r="N238" s="28"/>
      <c r="O238" s="28"/>
      <c r="P238" s="28"/>
      <c r="Q238" s="28"/>
      <c r="R238" s="28"/>
      <c r="S238" s="28"/>
    </row>
    <row r="239" spans="2:19" s="26" customFormat="1" ht="25.5" customHeight="1">
      <c r="B239" s="283"/>
      <c r="C239" s="284"/>
      <c r="D239" s="284"/>
      <c r="E239" s="285"/>
      <c r="F239" s="285"/>
      <c r="G239" s="284"/>
      <c r="H239" s="286" t="s">
        <v>86</v>
      </c>
      <c r="I239" s="287" t="s">
        <v>74</v>
      </c>
      <c r="J239" s="288" t="s">
        <v>87</v>
      </c>
      <c r="K239" s="289"/>
      <c r="L239" s="290"/>
      <c r="M239" s="28"/>
      <c r="N239" s="28"/>
      <c r="O239" s="28"/>
      <c r="P239" s="28"/>
      <c r="Q239" s="28"/>
      <c r="R239" s="28"/>
      <c r="S239" s="28"/>
    </row>
    <row r="240" spans="2:19" s="26" customFormat="1" ht="12" customHeight="1">
      <c r="B240" s="291"/>
      <c r="C240" s="292"/>
      <c r="D240" s="292"/>
      <c r="E240" s="293"/>
      <c r="F240" s="293"/>
      <c r="G240" s="292"/>
      <c r="H240" s="292"/>
      <c r="I240" s="294"/>
      <c r="J240" s="295"/>
      <c r="K240" s="294"/>
      <c r="L240" s="296"/>
      <c r="M240" s="28"/>
      <c r="N240" s="28"/>
      <c r="O240" s="28"/>
      <c r="P240" s="28"/>
      <c r="Q240" s="28"/>
      <c r="R240" s="28"/>
      <c r="S240" s="28"/>
    </row>
    <row r="241" spans="2:19" s="26" customFormat="1" ht="12" customHeight="1">
      <c r="B241" s="29"/>
      <c r="C241" s="297" t="s">
        <v>155</v>
      </c>
      <c r="D241" s="27"/>
      <c r="H241" s="298"/>
      <c r="I241" s="299"/>
      <c r="J241" s="298"/>
      <c r="M241" s="28"/>
      <c r="N241" s="28"/>
      <c r="O241" s="28"/>
      <c r="P241" s="28"/>
      <c r="Q241" s="28"/>
      <c r="R241" s="28"/>
      <c r="S241" s="28"/>
    </row>
    <row r="242" spans="2:19" s="26" customFormat="1" ht="12" customHeight="1">
      <c r="B242" s="29"/>
      <c r="C242" s="300" t="s">
        <v>159</v>
      </c>
      <c r="D242" s="27"/>
      <c r="H242" s="298">
        <f>J271</f>
        <v>0</v>
      </c>
      <c r="I242" s="299">
        <f>I101</f>
        <v>0</v>
      </c>
      <c r="J242" s="298">
        <f>SUM(H242*I242)</f>
        <v>0</v>
      </c>
      <c r="M242" s="28"/>
      <c r="N242" s="28"/>
      <c r="O242" s="28"/>
      <c r="P242" s="28"/>
      <c r="Q242" s="28"/>
      <c r="R242" s="28"/>
      <c r="S242" s="28"/>
    </row>
    <row r="243" spans="2:19" s="26" customFormat="1" ht="12" customHeight="1">
      <c r="B243" s="29"/>
      <c r="C243" s="300" t="s">
        <v>160</v>
      </c>
      <c r="D243" s="27"/>
      <c r="H243" s="298">
        <f>J277</f>
        <v>0</v>
      </c>
      <c r="I243" s="299">
        <f>I102</f>
        <v>0</v>
      </c>
      <c r="J243" s="298">
        <f>SUM(H243*I243)</f>
        <v>0</v>
      </c>
      <c r="M243" s="28"/>
      <c r="N243" s="28"/>
      <c r="O243" s="28"/>
      <c r="P243" s="28"/>
      <c r="Q243" s="28"/>
      <c r="R243" s="28"/>
      <c r="S243" s="28"/>
    </row>
    <row r="244" spans="2:19" s="26" customFormat="1" ht="12" customHeight="1">
      <c r="B244" s="29"/>
      <c r="C244" s="300" t="s">
        <v>154</v>
      </c>
      <c r="D244" s="27"/>
      <c r="H244" s="298">
        <f>J282</f>
        <v>0</v>
      </c>
      <c r="I244" s="299">
        <f>I103</f>
        <v>0</v>
      </c>
      <c r="J244" s="298">
        <f>SUM(H244*I244)</f>
        <v>0</v>
      </c>
      <c r="M244" s="28"/>
      <c r="N244" s="28"/>
      <c r="O244" s="28"/>
      <c r="P244" s="28"/>
      <c r="Q244" s="28"/>
      <c r="R244" s="28"/>
      <c r="S244" s="28"/>
    </row>
    <row r="245" spans="2:19" s="26" customFormat="1" ht="12" customHeight="1">
      <c r="B245" s="29"/>
      <c r="C245" s="297" t="s">
        <v>25</v>
      </c>
      <c r="D245" s="27"/>
      <c r="H245" s="298">
        <f>J296</f>
        <v>0</v>
      </c>
      <c r="I245" s="299">
        <f>I107</f>
        <v>0</v>
      </c>
      <c r="J245" s="298">
        <f>SUM(H245*I245)</f>
        <v>0</v>
      </c>
      <c r="M245" s="28"/>
      <c r="N245" s="28"/>
      <c r="O245" s="28"/>
      <c r="P245" s="28"/>
      <c r="Q245" s="28"/>
      <c r="R245" s="28"/>
      <c r="S245" s="28"/>
    </row>
    <row r="246" spans="2:19" s="26" customFormat="1" ht="12" customHeight="1">
      <c r="B246" s="29"/>
      <c r="C246" s="297" t="s">
        <v>43</v>
      </c>
      <c r="D246" s="27"/>
      <c r="H246" s="298">
        <f>J307</f>
        <v>0</v>
      </c>
      <c r="I246" s="299">
        <f>I105</f>
        <v>0</v>
      </c>
      <c r="J246" s="298">
        <f>SUM(H246*I246)</f>
        <v>0</v>
      </c>
      <c r="M246" s="28"/>
      <c r="N246" s="28"/>
      <c r="O246" s="28"/>
      <c r="P246" s="28"/>
      <c r="Q246" s="28"/>
      <c r="R246" s="28"/>
      <c r="S246" s="28"/>
    </row>
    <row r="247" spans="2:19" s="26" customFormat="1" ht="12" customHeight="1">
      <c r="B247" s="29"/>
      <c r="D247" s="27"/>
      <c r="M247" s="28"/>
      <c r="N247" s="28"/>
      <c r="O247" s="28"/>
      <c r="P247" s="28"/>
      <c r="Q247" s="28"/>
      <c r="R247" s="28"/>
      <c r="S247" s="28"/>
    </row>
    <row r="248" spans="2:19" s="26" customFormat="1" ht="12" customHeight="1">
      <c r="B248" s="29"/>
      <c r="D248" s="27"/>
      <c r="H248" s="301" t="s">
        <v>62</v>
      </c>
      <c r="J248" s="302">
        <f>SUM(J240:J247)</f>
        <v>0</v>
      </c>
      <c r="M248" s="28"/>
      <c r="N248" s="28"/>
      <c r="O248" s="28"/>
      <c r="P248" s="28"/>
      <c r="Q248" s="28"/>
      <c r="R248" s="28"/>
      <c r="S248" s="28"/>
    </row>
    <row r="249" spans="2:19" s="26" customFormat="1" ht="12" customHeight="1">
      <c r="B249" s="29"/>
      <c r="D249" s="27"/>
      <c r="M249" s="28"/>
      <c r="N249" s="28"/>
      <c r="O249" s="28"/>
      <c r="P249" s="28"/>
      <c r="Q249" s="28"/>
      <c r="R249" s="28"/>
      <c r="S249" s="28"/>
    </row>
    <row r="250" spans="1:19" s="16" customFormat="1" ht="12" customHeight="1">
      <c r="A250" s="26"/>
      <c r="B250" s="29"/>
      <c r="C250" s="26"/>
      <c r="D250" s="27"/>
      <c r="E250" s="26"/>
      <c r="F250" s="26"/>
      <c r="G250" s="26"/>
      <c r="H250" s="164" t="s">
        <v>63</v>
      </c>
      <c r="I250" s="34"/>
      <c r="J250" s="165">
        <f>J234+J248</f>
        <v>0</v>
      </c>
      <c r="M250" s="17"/>
      <c r="N250" s="17"/>
      <c r="O250" s="17"/>
      <c r="P250" s="17"/>
      <c r="Q250" s="17"/>
      <c r="R250" s="17"/>
      <c r="S250" s="17"/>
    </row>
    <row r="251" spans="2:19" s="16" customFormat="1" ht="12" customHeight="1">
      <c r="B251" s="18"/>
      <c r="D251" s="27"/>
      <c r="E251" s="26"/>
      <c r="F251" s="26"/>
      <c r="G251" s="26"/>
      <c r="H251" s="34"/>
      <c r="I251" s="34"/>
      <c r="J251" s="34"/>
      <c r="M251" s="17"/>
      <c r="N251" s="17"/>
      <c r="O251" s="17"/>
      <c r="P251" s="17"/>
      <c r="Q251" s="17"/>
      <c r="R251" s="17"/>
      <c r="S251" s="17"/>
    </row>
    <row r="252" spans="1:19" s="306" customFormat="1" ht="12" customHeight="1">
      <c r="A252" s="16"/>
      <c r="B252" s="18"/>
      <c r="C252" s="16"/>
      <c r="D252" s="27"/>
      <c r="E252" s="26"/>
      <c r="F252" s="26"/>
      <c r="G252" s="26"/>
      <c r="H252" s="303" t="s">
        <v>64</v>
      </c>
      <c r="I252" s="304"/>
      <c r="J252" s="305">
        <f>J129-J250</f>
        <v>0</v>
      </c>
      <c r="M252" s="307"/>
      <c r="N252" s="307"/>
      <c r="O252" s="307"/>
      <c r="P252" s="307"/>
      <c r="Q252" s="307"/>
      <c r="R252" s="307"/>
      <c r="S252" s="307"/>
    </row>
    <row r="253" spans="1:19" s="40" customFormat="1" ht="12" customHeight="1">
      <c r="A253" s="306"/>
      <c r="B253" s="308"/>
      <c r="C253" s="306"/>
      <c r="D253" s="27"/>
      <c r="E253" s="26"/>
      <c r="F253" s="26"/>
      <c r="G253" s="26"/>
      <c r="H253" s="196"/>
      <c r="K253" s="199"/>
      <c r="M253" s="39"/>
      <c r="N253" s="39"/>
      <c r="O253" s="39"/>
      <c r="P253" s="39"/>
      <c r="Q253" s="39"/>
      <c r="R253" s="39"/>
      <c r="S253" s="39"/>
    </row>
    <row r="254" spans="2:19" s="40" customFormat="1" ht="12" customHeight="1">
      <c r="B254" s="46"/>
      <c r="D254" s="27"/>
      <c r="E254" s="26"/>
      <c r="F254" s="26"/>
      <c r="G254" s="26"/>
      <c r="H254" s="196"/>
      <c r="K254" s="199"/>
      <c r="M254" s="39"/>
      <c r="N254" s="39"/>
      <c r="O254" s="39"/>
      <c r="P254" s="39"/>
      <c r="Q254" s="39"/>
      <c r="R254" s="39"/>
      <c r="S254" s="39"/>
    </row>
    <row r="255" spans="1:19" s="16" customFormat="1" ht="12.75" customHeight="1">
      <c r="A255" s="40"/>
      <c r="B255" s="72" t="s">
        <v>73</v>
      </c>
      <c r="L255" s="309"/>
      <c r="M255" s="17"/>
      <c r="N255" s="17"/>
      <c r="O255" s="17"/>
      <c r="P255" s="17"/>
      <c r="Q255" s="17"/>
      <c r="R255" s="17"/>
      <c r="S255" s="17"/>
    </row>
    <row r="256" spans="2:19" s="16" customFormat="1" ht="12" customHeight="1">
      <c r="B256" s="129"/>
      <c r="L256" s="309"/>
      <c r="M256" s="17"/>
      <c r="N256" s="17"/>
      <c r="O256" s="17"/>
      <c r="P256" s="17"/>
      <c r="Q256" s="17"/>
      <c r="R256" s="17"/>
      <c r="S256" s="17"/>
    </row>
    <row r="257" spans="1:42" s="314" customFormat="1" ht="12.75">
      <c r="A257" s="310"/>
      <c r="B257" s="310"/>
      <c r="C257" s="34" t="s">
        <v>111</v>
      </c>
      <c r="D257" s="311"/>
      <c r="E257" s="312"/>
      <c r="F257" s="312"/>
      <c r="G257" s="312"/>
      <c r="H257" s="312"/>
      <c r="I257" s="312"/>
      <c r="J257" s="312"/>
      <c r="K257" s="312"/>
      <c r="L257" s="313"/>
      <c r="M257" s="312"/>
      <c r="O257" s="312"/>
      <c r="P257" s="312"/>
      <c r="R257" s="312"/>
      <c r="S257" s="312"/>
      <c r="T257" s="312"/>
      <c r="U257" s="312"/>
      <c r="V257" s="312"/>
      <c r="W257" s="312"/>
      <c r="X257" s="312"/>
      <c r="Y257" s="312"/>
      <c r="Z257" s="312"/>
      <c r="AA257" s="312"/>
      <c r="AB257" s="312"/>
      <c r="AC257" s="312"/>
      <c r="AD257" s="312"/>
      <c r="AE257" s="312"/>
      <c r="AF257" s="312"/>
      <c r="AG257" s="312"/>
      <c r="AH257" s="312"/>
      <c r="AI257" s="312"/>
      <c r="AJ257" s="312"/>
      <c r="AK257" s="312"/>
      <c r="AL257" s="312"/>
      <c r="AM257" s="312"/>
      <c r="AN257" s="312"/>
      <c r="AO257" s="312"/>
      <c r="AP257" s="312"/>
    </row>
    <row r="258" spans="1:42" s="314" customFormat="1" ht="12.75">
      <c r="A258" s="315"/>
      <c r="C258" s="110" t="s">
        <v>215</v>
      </c>
      <c r="D258" s="16"/>
      <c r="E258" s="16"/>
      <c r="F258" s="16"/>
      <c r="G258" s="317" t="s">
        <v>27</v>
      </c>
      <c r="H258" s="196" t="s">
        <v>28</v>
      </c>
      <c r="I258" s="452" t="s">
        <v>29</v>
      </c>
      <c r="J258" s="452"/>
      <c r="K258" s="318"/>
      <c r="L258" s="318"/>
      <c r="M258" s="319"/>
      <c r="O258" s="312"/>
      <c r="P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I258" s="312"/>
      <c r="AJ258" s="312"/>
      <c r="AK258" s="312"/>
      <c r="AL258" s="312"/>
      <c r="AM258" s="312"/>
      <c r="AN258" s="312"/>
      <c r="AO258" s="312"/>
      <c r="AP258" s="312"/>
    </row>
    <row r="259" spans="3:42" s="314" customFormat="1" ht="12.75">
      <c r="C259" s="316"/>
      <c r="D259" s="16"/>
      <c r="E259" s="16"/>
      <c r="F259" s="16"/>
      <c r="G259" s="317"/>
      <c r="H259" s="196"/>
      <c r="I259" s="196"/>
      <c r="J259" s="196"/>
      <c r="K259" s="318"/>
      <c r="L259" s="318"/>
      <c r="M259" s="319"/>
      <c r="O259" s="312"/>
      <c r="P259" s="312"/>
      <c r="R259" s="312"/>
      <c r="S259" s="312"/>
      <c r="T259" s="312"/>
      <c r="U259" s="31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312"/>
      <c r="AG259" s="312"/>
      <c r="AH259" s="312"/>
      <c r="AI259" s="312"/>
      <c r="AJ259" s="312"/>
      <c r="AK259" s="312"/>
      <c r="AL259" s="312"/>
      <c r="AM259" s="312"/>
      <c r="AN259" s="312"/>
      <c r="AO259" s="312"/>
      <c r="AP259" s="312"/>
    </row>
    <row r="260" spans="3:42" s="314" customFormat="1" ht="12.75">
      <c r="C260" s="411" t="s">
        <v>216</v>
      </c>
      <c r="D260" s="321"/>
      <c r="E260" s="321"/>
      <c r="F260" s="321"/>
      <c r="G260" s="317"/>
      <c r="H260" s="196"/>
      <c r="I260" s="196"/>
      <c r="J260" s="196"/>
      <c r="K260" s="318"/>
      <c r="L260" s="318"/>
      <c r="M260" s="319"/>
      <c r="O260" s="312"/>
      <c r="P260" s="312"/>
      <c r="R260" s="312"/>
      <c r="S260" s="312"/>
      <c r="T260" s="312"/>
      <c r="U260" s="312"/>
      <c r="V260" s="312"/>
      <c r="W260" s="312"/>
      <c r="X260" s="312"/>
      <c r="Y260" s="312"/>
      <c r="Z260" s="312"/>
      <c r="AA260" s="312"/>
      <c r="AB260" s="312"/>
      <c r="AC260" s="312"/>
      <c r="AD260" s="312"/>
      <c r="AE260" s="312"/>
      <c r="AF260" s="312"/>
      <c r="AG260" s="312"/>
      <c r="AH260" s="312"/>
      <c r="AI260" s="312"/>
      <c r="AJ260" s="312"/>
      <c r="AK260" s="312"/>
      <c r="AL260" s="312"/>
      <c r="AM260" s="312"/>
      <c r="AN260" s="312"/>
      <c r="AO260" s="312"/>
      <c r="AP260" s="312"/>
    </row>
    <row r="261" spans="3:42" s="314" customFormat="1" ht="12.75">
      <c r="C261" s="320" t="s">
        <v>37</v>
      </c>
      <c r="D261" s="321"/>
      <c r="E261" s="321"/>
      <c r="F261" s="321"/>
      <c r="G261" s="322">
        <f>H78</f>
        <v>0</v>
      </c>
      <c r="H261" s="421">
        <v>0</v>
      </c>
      <c r="I261" s="319"/>
      <c r="J261" s="319">
        <f>H261*G261</f>
        <v>0</v>
      </c>
      <c r="K261" s="313"/>
      <c r="L261" s="313"/>
      <c r="M261" s="319"/>
      <c r="O261" s="312"/>
      <c r="P261" s="312"/>
      <c r="R261" s="312"/>
      <c r="S261" s="312"/>
      <c r="T261" s="312"/>
      <c r="U261" s="312"/>
      <c r="V261" s="312"/>
      <c r="W261" s="312"/>
      <c r="X261" s="312"/>
      <c r="Y261" s="312"/>
      <c r="Z261" s="312"/>
      <c r="AA261" s="312"/>
      <c r="AB261" s="312"/>
      <c r="AC261" s="312"/>
      <c r="AD261" s="312"/>
      <c r="AE261" s="312"/>
      <c r="AF261" s="312"/>
      <c r="AG261" s="312"/>
      <c r="AH261" s="312"/>
      <c r="AI261" s="312"/>
      <c r="AJ261" s="312"/>
      <c r="AK261" s="312"/>
      <c r="AL261" s="312"/>
      <c r="AM261" s="312"/>
      <c r="AN261" s="312"/>
      <c r="AO261" s="312"/>
      <c r="AP261" s="312"/>
    </row>
    <row r="262" spans="3:42" s="314" customFormat="1" ht="12.75">
      <c r="C262" s="320"/>
      <c r="D262" s="321"/>
      <c r="E262" s="321"/>
      <c r="F262" s="321"/>
      <c r="G262" s="322"/>
      <c r="H262" s="323" t="e">
        <f>((G261*H261)+(#REF!*#REF!))/(G261+#REF!)</f>
        <v>#REF!</v>
      </c>
      <c r="I262" s="319"/>
      <c r="J262" s="319"/>
      <c r="K262" s="313"/>
      <c r="L262" s="313"/>
      <c r="M262" s="319"/>
      <c r="O262" s="312"/>
      <c r="P262" s="312"/>
      <c r="R262" s="312"/>
      <c r="S262" s="312"/>
      <c r="T262" s="312"/>
      <c r="U262" s="312"/>
      <c r="V262" s="312"/>
      <c r="W262" s="312"/>
      <c r="X262" s="312"/>
      <c r="Y262" s="312"/>
      <c r="Z262" s="312"/>
      <c r="AA262" s="312"/>
      <c r="AB262" s="312"/>
      <c r="AC262" s="312"/>
      <c r="AD262" s="312"/>
      <c r="AE262" s="312"/>
      <c r="AF262" s="312"/>
      <c r="AG262" s="312"/>
      <c r="AH262" s="312"/>
      <c r="AI262" s="312"/>
      <c r="AJ262" s="312"/>
      <c r="AK262" s="312"/>
      <c r="AL262" s="312"/>
      <c r="AM262" s="312"/>
      <c r="AN262" s="312"/>
      <c r="AO262" s="312"/>
      <c r="AP262" s="312"/>
    </row>
    <row r="263" spans="3:42" s="314" customFormat="1" ht="12.75">
      <c r="C263" s="312"/>
      <c r="D263" s="313"/>
      <c r="E263" s="312"/>
      <c r="F263" s="312"/>
      <c r="G263" s="312"/>
      <c r="H263" s="312"/>
      <c r="I263" s="164" t="s">
        <v>30</v>
      </c>
      <c r="J263" s="324">
        <f>SUM(J259:J262)</f>
        <v>0</v>
      </c>
      <c r="K263" s="325"/>
      <c r="L263" s="313"/>
      <c r="M263" s="319"/>
      <c r="O263" s="312"/>
      <c r="P263" s="312"/>
      <c r="R263" s="312"/>
      <c r="S263" s="312"/>
      <c r="T263" s="312"/>
      <c r="U263" s="312"/>
      <c r="V263" s="312"/>
      <c r="W263" s="312"/>
      <c r="X263" s="312"/>
      <c r="Y263" s="312"/>
      <c r="Z263" s="312"/>
      <c r="AA263" s="312"/>
      <c r="AB263" s="312"/>
      <c r="AC263" s="312"/>
      <c r="AD263" s="312"/>
      <c r="AE263" s="312"/>
      <c r="AF263" s="312"/>
      <c r="AG263" s="312"/>
      <c r="AH263" s="312"/>
      <c r="AI263" s="312"/>
      <c r="AJ263" s="312"/>
      <c r="AK263" s="312"/>
      <c r="AL263" s="312"/>
      <c r="AM263" s="312"/>
      <c r="AN263" s="312"/>
      <c r="AO263" s="312"/>
      <c r="AP263" s="312"/>
    </row>
    <row r="264" spans="3:42" s="314" customFormat="1" ht="12.75">
      <c r="C264" s="312"/>
      <c r="D264" s="313"/>
      <c r="E264" s="312"/>
      <c r="F264" s="312"/>
      <c r="G264" s="312"/>
      <c r="H264" s="312"/>
      <c r="I264" s="326"/>
      <c r="J264" s="327"/>
      <c r="K264" s="325"/>
      <c r="L264" s="313"/>
      <c r="M264" s="319"/>
      <c r="O264" s="312"/>
      <c r="P264" s="312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2"/>
      <c r="AC264" s="312"/>
      <c r="AD264" s="312"/>
      <c r="AE264" s="312"/>
      <c r="AF264" s="312"/>
      <c r="AG264" s="312"/>
      <c r="AH264" s="312"/>
      <c r="AI264" s="312"/>
      <c r="AJ264" s="312"/>
      <c r="AK264" s="312"/>
      <c r="AL264" s="312"/>
      <c r="AM264" s="312"/>
      <c r="AN264" s="312"/>
      <c r="AO264" s="312"/>
      <c r="AP264" s="312"/>
    </row>
    <row r="265" spans="1:42" s="314" customFormat="1" ht="38.25">
      <c r="A265" s="315"/>
      <c r="C265" s="410" t="s">
        <v>58</v>
      </c>
      <c r="D265" s="311"/>
      <c r="E265" s="414" t="s">
        <v>206</v>
      </c>
      <c r="F265" s="414" t="s">
        <v>207</v>
      </c>
      <c r="G265" s="328" t="s">
        <v>161</v>
      </c>
      <c r="H265" s="196" t="s">
        <v>28</v>
      </c>
      <c r="I265" s="312"/>
      <c r="J265" s="196" t="s">
        <v>29</v>
      </c>
      <c r="K265" s="196"/>
      <c r="L265" s="318"/>
      <c r="M265" s="319"/>
      <c r="N265" s="312"/>
      <c r="O265" s="312"/>
      <c r="P265" s="312"/>
      <c r="Q265" s="312"/>
      <c r="R265" s="312"/>
      <c r="S265" s="312"/>
      <c r="T265" s="312"/>
      <c r="U265" s="312"/>
      <c r="V265" s="312"/>
      <c r="W265" s="312"/>
      <c r="X265" s="312"/>
      <c r="Y265" s="312"/>
      <c r="Z265" s="312"/>
      <c r="AA265" s="312"/>
      <c r="AB265" s="312"/>
      <c r="AC265" s="312"/>
      <c r="AD265" s="312"/>
      <c r="AE265" s="312"/>
      <c r="AF265" s="312"/>
      <c r="AG265" s="312"/>
      <c r="AH265" s="312"/>
      <c r="AI265" s="312"/>
      <c r="AJ265" s="312"/>
      <c r="AK265" s="312"/>
      <c r="AL265" s="312"/>
      <c r="AM265" s="312"/>
      <c r="AN265" s="312"/>
      <c r="AO265" s="312"/>
      <c r="AP265" s="312"/>
    </row>
    <row r="266" spans="3:42" s="314" customFormat="1" ht="12.75">
      <c r="C266" s="410"/>
      <c r="D266" s="311"/>
      <c r="E266" s="312"/>
      <c r="F266" s="312"/>
      <c r="G266" s="317"/>
      <c r="H266" s="196"/>
      <c r="I266" s="312"/>
      <c r="J266" s="196"/>
      <c r="K266" s="196"/>
      <c r="L266" s="318"/>
      <c r="M266" s="319"/>
      <c r="N266" s="312"/>
      <c r="O266" s="312"/>
      <c r="P266" s="312"/>
      <c r="Q266" s="312"/>
      <c r="R266" s="312"/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312"/>
      <c r="AG266" s="312"/>
      <c r="AH266" s="312"/>
      <c r="AI266" s="312"/>
      <c r="AJ266" s="312"/>
      <c r="AK266" s="312"/>
      <c r="AL266" s="312"/>
      <c r="AM266" s="312"/>
      <c r="AN266" s="312"/>
      <c r="AO266" s="312"/>
      <c r="AP266" s="312"/>
    </row>
    <row r="267" spans="3:42" s="314" customFormat="1" ht="12.75">
      <c r="C267" s="411" t="s">
        <v>159</v>
      </c>
      <c r="D267" s="313"/>
      <c r="E267" s="312"/>
      <c r="F267" s="312"/>
      <c r="G267" s="317"/>
      <c r="H267" s="196"/>
      <c r="I267" s="312"/>
      <c r="J267" s="196"/>
      <c r="K267" s="196"/>
      <c r="L267" s="318"/>
      <c r="M267" s="319"/>
      <c r="N267" s="312"/>
      <c r="O267" s="312"/>
      <c r="P267" s="312"/>
      <c r="Q267" s="312"/>
      <c r="R267" s="312"/>
      <c r="S267" s="312"/>
      <c r="T267" s="312"/>
      <c r="U267" s="312"/>
      <c r="V267" s="312"/>
      <c r="W267" s="312"/>
      <c r="X267" s="312"/>
      <c r="Y267" s="312"/>
      <c r="Z267" s="312"/>
      <c r="AA267" s="312"/>
      <c r="AB267" s="312"/>
      <c r="AC267" s="312"/>
      <c r="AD267" s="312"/>
      <c r="AE267" s="312"/>
      <c r="AF267" s="312"/>
      <c r="AG267" s="312"/>
      <c r="AH267" s="312"/>
      <c r="AI267" s="312"/>
      <c r="AJ267" s="312"/>
      <c r="AK267" s="312"/>
      <c r="AL267" s="312"/>
      <c r="AM267" s="312"/>
      <c r="AN267" s="312"/>
      <c r="AO267" s="312"/>
      <c r="AP267" s="312"/>
    </row>
    <row r="268" spans="3:42" s="314" customFormat="1" ht="12.75">
      <c r="C268" s="440" t="s">
        <v>31</v>
      </c>
      <c r="D268" s="313"/>
      <c r="E268" s="413">
        <v>0</v>
      </c>
      <c r="F268" s="413">
        <v>0</v>
      </c>
      <c r="G268" s="415">
        <f>F268*E268</f>
        <v>0</v>
      </c>
      <c r="H268" s="416">
        <v>0</v>
      </c>
      <c r="I268" s="331"/>
      <c r="J268" s="319">
        <f>H268*G268</f>
        <v>0</v>
      </c>
      <c r="K268" s="313"/>
      <c r="L268" s="313"/>
      <c r="M268" s="319"/>
      <c r="N268" s="332"/>
      <c r="O268" s="312"/>
      <c r="P268" s="312"/>
      <c r="R268" s="312"/>
      <c r="S268" s="312"/>
      <c r="T268" s="312"/>
      <c r="U268" s="312"/>
      <c r="V268" s="312"/>
      <c r="W268" s="312"/>
      <c r="X268" s="312"/>
      <c r="Y268" s="312"/>
      <c r="Z268" s="312"/>
      <c r="AA268" s="312"/>
      <c r="AB268" s="312"/>
      <c r="AC268" s="312"/>
      <c r="AD268" s="312"/>
      <c r="AE268" s="312"/>
      <c r="AF268" s="312"/>
      <c r="AG268" s="312"/>
      <c r="AH268" s="312"/>
      <c r="AI268" s="312"/>
      <c r="AJ268" s="312"/>
      <c r="AK268" s="312"/>
      <c r="AL268" s="312"/>
      <c r="AM268" s="312"/>
      <c r="AN268" s="312"/>
      <c r="AO268" s="312"/>
      <c r="AP268" s="312"/>
    </row>
    <row r="269" spans="3:42" s="314" customFormat="1" ht="12.75">
      <c r="C269" s="440" t="s">
        <v>31</v>
      </c>
      <c r="D269" s="313"/>
      <c r="E269" s="413">
        <v>0</v>
      </c>
      <c r="F269" s="413">
        <v>0</v>
      </c>
      <c r="G269" s="415">
        <f>F269*E269</f>
        <v>0</v>
      </c>
      <c r="H269" s="416">
        <v>0</v>
      </c>
      <c r="I269" s="312"/>
      <c r="J269" s="319">
        <f>H269*G269</f>
        <v>0</v>
      </c>
      <c r="K269" s="313"/>
      <c r="L269" s="313"/>
      <c r="M269" s="319"/>
      <c r="N269" s="332"/>
      <c r="O269" s="312"/>
      <c r="P269" s="312"/>
      <c r="R269" s="334"/>
      <c r="S269" s="312"/>
      <c r="T269" s="312"/>
      <c r="U269" s="312"/>
      <c r="V269" s="312"/>
      <c r="W269" s="312"/>
      <c r="X269" s="312"/>
      <c r="Y269" s="312"/>
      <c r="Z269" s="312"/>
      <c r="AA269" s="312"/>
      <c r="AB269" s="312"/>
      <c r="AC269" s="312"/>
      <c r="AD269" s="312"/>
      <c r="AE269" s="312"/>
      <c r="AF269" s="312"/>
      <c r="AG269" s="312"/>
      <c r="AH269" s="312"/>
      <c r="AI269" s="312"/>
      <c r="AJ269" s="312"/>
      <c r="AK269" s="312"/>
      <c r="AL269" s="312"/>
      <c r="AM269" s="312"/>
      <c r="AN269" s="312"/>
      <c r="AO269" s="312"/>
      <c r="AP269" s="312"/>
    </row>
    <row r="270" spans="3:42" s="314" customFormat="1" ht="12.75">
      <c r="C270" s="440" t="s">
        <v>31</v>
      </c>
      <c r="D270" s="313"/>
      <c r="E270" s="313"/>
      <c r="F270" s="313"/>
      <c r="G270" s="418">
        <v>0</v>
      </c>
      <c r="H270" s="417">
        <v>0</v>
      </c>
      <c r="I270" s="331"/>
      <c r="J270" s="319">
        <f>H270*G270</f>
        <v>0</v>
      </c>
      <c r="K270" s="313"/>
      <c r="L270" s="313"/>
      <c r="M270" s="319"/>
      <c r="N270" s="332"/>
      <c r="O270" s="312"/>
      <c r="P270" s="312"/>
      <c r="R270" s="312"/>
      <c r="S270" s="312"/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2"/>
      <c r="AD270" s="312"/>
      <c r="AE270" s="312"/>
      <c r="AF270" s="312"/>
      <c r="AG270" s="312"/>
      <c r="AH270" s="312"/>
      <c r="AI270" s="312"/>
      <c r="AJ270" s="312"/>
      <c r="AK270" s="312"/>
      <c r="AL270" s="312"/>
      <c r="AM270" s="312"/>
      <c r="AN270" s="312"/>
      <c r="AO270" s="312"/>
      <c r="AP270" s="312"/>
    </row>
    <row r="271" spans="3:42" s="314" customFormat="1" ht="12.75">
      <c r="C271" s="335"/>
      <c r="D271" s="313"/>
      <c r="F271" s="333"/>
      <c r="G271" s="329"/>
      <c r="H271" s="330"/>
      <c r="I271" s="312"/>
      <c r="J271" s="319">
        <f>SUM(J267:J270)</f>
        <v>0</v>
      </c>
      <c r="K271" s="313"/>
      <c r="L271" s="313"/>
      <c r="M271" s="319"/>
      <c r="N271" s="332"/>
      <c r="O271" s="312"/>
      <c r="P271" s="312"/>
      <c r="R271" s="334"/>
      <c r="S271" s="312"/>
      <c r="T271" s="312"/>
      <c r="U271" s="312"/>
      <c r="V271" s="312"/>
      <c r="W271" s="312"/>
      <c r="X271" s="312"/>
      <c r="Y271" s="312"/>
      <c r="Z271" s="312"/>
      <c r="AA271" s="312"/>
      <c r="AB271" s="312"/>
      <c r="AC271" s="312"/>
      <c r="AD271" s="312"/>
      <c r="AE271" s="312"/>
      <c r="AF271" s="312"/>
      <c r="AG271" s="312"/>
      <c r="AH271" s="312"/>
      <c r="AI271" s="312"/>
      <c r="AJ271" s="312"/>
      <c r="AK271" s="312"/>
      <c r="AL271" s="312"/>
      <c r="AM271" s="312"/>
      <c r="AN271" s="312"/>
      <c r="AO271" s="312"/>
      <c r="AP271" s="312"/>
    </row>
    <row r="272" spans="3:42" s="314" customFormat="1" ht="12.75">
      <c r="C272" s="411" t="s">
        <v>160</v>
      </c>
      <c r="D272" s="313"/>
      <c r="E272" s="312"/>
      <c r="F272" s="312"/>
      <c r="G272" s="317"/>
      <c r="H272" s="196"/>
      <c r="I272" s="312"/>
      <c r="J272" s="196"/>
      <c r="K272" s="196"/>
      <c r="L272" s="318"/>
      <c r="M272" s="319"/>
      <c r="N272" s="312"/>
      <c r="O272" s="312"/>
      <c r="P272" s="312"/>
      <c r="Q272" s="312"/>
      <c r="R272" s="312"/>
      <c r="S272" s="312"/>
      <c r="T272" s="312"/>
      <c r="U272" s="312"/>
      <c r="V272" s="312"/>
      <c r="W272" s="312"/>
      <c r="X272" s="312"/>
      <c r="Y272" s="312"/>
      <c r="Z272" s="312"/>
      <c r="AA272" s="312"/>
      <c r="AB272" s="312"/>
      <c r="AC272" s="312"/>
      <c r="AD272" s="312"/>
      <c r="AE272" s="312"/>
      <c r="AF272" s="312"/>
      <c r="AG272" s="312"/>
      <c r="AH272" s="312"/>
      <c r="AI272" s="312"/>
      <c r="AJ272" s="312"/>
      <c r="AK272" s="312"/>
      <c r="AL272" s="312"/>
      <c r="AM272" s="312"/>
      <c r="AN272" s="312"/>
      <c r="AO272" s="312"/>
      <c r="AP272" s="312"/>
    </row>
    <row r="273" spans="3:42" s="314" customFormat="1" ht="12.75">
      <c r="C273" s="440" t="s">
        <v>31</v>
      </c>
      <c r="D273" s="313"/>
      <c r="E273" s="413">
        <v>0</v>
      </c>
      <c r="F273" s="413">
        <v>0</v>
      </c>
      <c r="G273" s="415">
        <f>F273*E273</f>
        <v>0</v>
      </c>
      <c r="H273" s="416">
        <v>0</v>
      </c>
      <c r="I273" s="331"/>
      <c r="J273" s="319">
        <f>H273*G273</f>
        <v>0</v>
      </c>
      <c r="K273" s="313"/>
      <c r="L273" s="313"/>
      <c r="M273" s="319"/>
      <c r="N273" s="332"/>
      <c r="O273" s="312"/>
      <c r="P273" s="312"/>
      <c r="R273" s="312"/>
      <c r="S273" s="312"/>
      <c r="T273" s="312"/>
      <c r="U273" s="31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312"/>
      <c r="AG273" s="312"/>
      <c r="AH273" s="312"/>
      <c r="AI273" s="312"/>
      <c r="AJ273" s="312"/>
      <c r="AK273" s="312"/>
      <c r="AL273" s="312"/>
      <c r="AM273" s="312"/>
      <c r="AN273" s="312"/>
      <c r="AO273" s="312"/>
      <c r="AP273" s="312"/>
    </row>
    <row r="274" spans="3:42" s="314" customFormat="1" ht="12.75">
      <c r="C274" s="440" t="s">
        <v>31</v>
      </c>
      <c r="D274" s="313"/>
      <c r="E274" s="413">
        <v>0</v>
      </c>
      <c r="F274" s="413">
        <v>0</v>
      </c>
      <c r="G274" s="415">
        <f>F274*E274</f>
        <v>0</v>
      </c>
      <c r="H274" s="416">
        <v>0</v>
      </c>
      <c r="I274" s="312"/>
      <c r="J274" s="319">
        <f>H274*G274</f>
        <v>0</v>
      </c>
      <c r="K274" s="313"/>
      <c r="L274" s="313"/>
      <c r="M274" s="319"/>
      <c r="N274" s="332"/>
      <c r="O274" s="312"/>
      <c r="P274" s="312"/>
      <c r="R274" s="334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312"/>
    </row>
    <row r="275" spans="3:42" s="314" customFormat="1" ht="12.75">
      <c r="C275" s="440" t="s">
        <v>31</v>
      </c>
      <c r="D275" s="313"/>
      <c r="E275" s="313"/>
      <c r="F275" s="313"/>
      <c r="G275" s="418">
        <v>0</v>
      </c>
      <c r="H275" s="417">
        <v>0</v>
      </c>
      <c r="I275" s="331"/>
      <c r="J275" s="319">
        <f>H275*G275</f>
        <v>0</v>
      </c>
      <c r="K275" s="313"/>
      <c r="L275" s="313"/>
      <c r="M275" s="319"/>
      <c r="N275" s="332"/>
      <c r="O275" s="312"/>
      <c r="P275" s="312"/>
      <c r="R275" s="312"/>
      <c r="S275" s="312"/>
      <c r="T275" s="312"/>
      <c r="U275" s="312"/>
      <c r="V275" s="312"/>
      <c r="W275" s="312"/>
      <c r="X275" s="312"/>
      <c r="Y275" s="312"/>
      <c r="Z275" s="312"/>
      <c r="AA275" s="312"/>
      <c r="AB275" s="312"/>
      <c r="AC275" s="312"/>
      <c r="AD275" s="312"/>
      <c r="AE275" s="312"/>
      <c r="AF275" s="312"/>
      <c r="AG275" s="312"/>
      <c r="AH275" s="312"/>
      <c r="AI275" s="312"/>
      <c r="AJ275" s="312"/>
      <c r="AK275" s="312"/>
      <c r="AL275" s="312"/>
      <c r="AM275" s="312"/>
      <c r="AN275" s="312"/>
      <c r="AO275" s="312"/>
      <c r="AP275" s="312"/>
    </row>
    <row r="276" spans="3:42" s="314" customFormat="1" ht="12.75">
      <c r="C276" s="440" t="s">
        <v>31</v>
      </c>
      <c r="D276" s="313"/>
      <c r="E276" s="313"/>
      <c r="F276" s="313"/>
      <c r="G276" s="418">
        <v>0</v>
      </c>
      <c r="H276" s="417">
        <v>0</v>
      </c>
      <c r="I276" s="331"/>
      <c r="J276" s="319">
        <f>H276*G276</f>
        <v>0</v>
      </c>
      <c r="K276" s="313"/>
      <c r="L276" s="313"/>
      <c r="M276" s="319"/>
      <c r="N276" s="332"/>
      <c r="O276" s="312"/>
      <c r="P276" s="312"/>
      <c r="R276" s="312"/>
      <c r="S276" s="312"/>
      <c r="T276" s="312"/>
      <c r="U276" s="312"/>
      <c r="V276" s="312"/>
      <c r="W276" s="312"/>
      <c r="X276" s="312"/>
      <c r="Y276" s="312"/>
      <c r="Z276" s="312"/>
      <c r="AA276" s="312"/>
      <c r="AB276" s="312"/>
      <c r="AC276" s="312"/>
      <c r="AD276" s="312"/>
      <c r="AE276" s="312"/>
      <c r="AF276" s="312"/>
      <c r="AG276" s="312"/>
      <c r="AH276" s="312"/>
      <c r="AI276" s="312"/>
      <c r="AJ276" s="312"/>
      <c r="AK276" s="312"/>
      <c r="AL276" s="312"/>
      <c r="AM276" s="312"/>
      <c r="AN276" s="312"/>
      <c r="AO276" s="312"/>
      <c r="AP276" s="312"/>
    </row>
    <row r="277" spans="3:42" s="314" customFormat="1" ht="12.75">
      <c r="C277" s="335"/>
      <c r="D277" s="313"/>
      <c r="F277" s="333"/>
      <c r="G277" s="329"/>
      <c r="H277" s="330"/>
      <c r="I277" s="312"/>
      <c r="J277" s="319">
        <f>SUM(J272:J276)</f>
        <v>0</v>
      </c>
      <c r="K277" s="313"/>
      <c r="L277" s="313"/>
      <c r="M277" s="319"/>
      <c r="N277" s="332"/>
      <c r="O277" s="312"/>
      <c r="P277" s="312"/>
      <c r="R277" s="334"/>
      <c r="S277" s="312"/>
      <c r="T277" s="312"/>
      <c r="U277" s="312"/>
      <c r="V277" s="312"/>
      <c r="W277" s="312"/>
      <c r="X277" s="312"/>
      <c r="Y277" s="312"/>
      <c r="Z277" s="312"/>
      <c r="AA277" s="312"/>
      <c r="AB277" s="312"/>
      <c r="AC277" s="312"/>
      <c r="AD277" s="312"/>
      <c r="AE277" s="312"/>
      <c r="AF277" s="312"/>
      <c r="AG277" s="312"/>
      <c r="AH277" s="312"/>
      <c r="AI277" s="312"/>
      <c r="AJ277" s="312"/>
      <c r="AK277" s="312"/>
      <c r="AL277" s="312"/>
      <c r="AM277" s="312"/>
      <c r="AN277" s="312"/>
      <c r="AO277" s="312"/>
      <c r="AP277" s="312"/>
    </row>
    <row r="278" spans="3:42" s="314" customFormat="1" ht="12.75">
      <c r="C278" s="411" t="s">
        <v>157</v>
      </c>
      <c r="D278" s="313"/>
      <c r="E278" s="312"/>
      <c r="F278" s="312"/>
      <c r="G278" s="317"/>
      <c r="H278" s="196"/>
      <c r="I278" s="312"/>
      <c r="J278" s="196"/>
      <c r="K278" s="196"/>
      <c r="L278" s="318"/>
      <c r="M278" s="319"/>
      <c r="N278" s="312"/>
      <c r="O278" s="312"/>
      <c r="P278" s="312"/>
      <c r="Q278" s="312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</row>
    <row r="279" spans="3:42" s="314" customFormat="1" ht="12.75">
      <c r="C279" s="440" t="s">
        <v>31</v>
      </c>
      <c r="D279" s="313"/>
      <c r="E279" s="313"/>
      <c r="F279" s="313"/>
      <c r="G279" s="419">
        <v>0</v>
      </c>
      <c r="H279" s="420">
        <v>0</v>
      </c>
      <c r="I279" s="331"/>
      <c r="J279" s="319">
        <f>H279*G279</f>
        <v>0</v>
      </c>
      <c r="K279" s="313"/>
      <c r="L279" s="313"/>
      <c r="M279" s="319"/>
      <c r="N279" s="332"/>
      <c r="O279" s="312"/>
      <c r="P279" s="312"/>
      <c r="R279" s="312"/>
      <c r="S279" s="312"/>
      <c r="T279" s="312"/>
      <c r="U279" s="31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/>
      <c r="AO279" s="312"/>
      <c r="AP279" s="312"/>
    </row>
    <row r="280" spans="3:42" s="314" customFormat="1" ht="12.75">
      <c r="C280" s="440" t="s">
        <v>31</v>
      </c>
      <c r="D280" s="313"/>
      <c r="F280" s="333"/>
      <c r="G280" s="419">
        <v>0</v>
      </c>
      <c r="H280" s="420">
        <v>0</v>
      </c>
      <c r="I280" s="312"/>
      <c r="J280" s="319">
        <f>H280*G280</f>
        <v>0</v>
      </c>
      <c r="K280" s="313"/>
      <c r="L280" s="313"/>
      <c r="M280" s="319"/>
      <c r="N280" s="332"/>
      <c r="O280" s="312"/>
      <c r="P280" s="312"/>
      <c r="R280" s="334"/>
      <c r="S280" s="312"/>
      <c r="T280" s="312"/>
      <c r="U280" s="312"/>
      <c r="V280" s="312"/>
      <c r="W280" s="312"/>
      <c r="X280" s="312"/>
      <c r="Y280" s="312"/>
      <c r="Z280" s="312"/>
      <c r="AA280" s="312"/>
      <c r="AB280" s="312"/>
      <c r="AC280" s="312"/>
      <c r="AD280" s="312"/>
      <c r="AE280" s="312"/>
      <c r="AF280" s="312"/>
      <c r="AG280" s="312"/>
      <c r="AH280" s="312"/>
      <c r="AI280" s="312"/>
      <c r="AJ280" s="312"/>
      <c r="AK280" s="312"/>
      <c r="AL280" s="312"/>
      <c r="AM280" s="312"/>
      <c r="AN280" s="312"/>
      <c r="AO280" s="312"/>
      <c r="AP280" s="312"/>
    </row>
    <row r="281" spans="3:42" s="314" customFormat="1" ht="12.75">
      <c r="C281" s="440" t="s">
        <v>31</v>
      </c>
      <c r="D281" s="313"/>
      <c r="F281" s="333"/>
      <c r="G281" s="418">
        <v>0</v>
      </c>
      <c r="H281" s="417">
        <v>0</v>
      </c>
      <c r="I281" s="312"/>
      <c r="J281" s="319">
        <f>H281*G281</f>
        <v>0</v>
      </c>
      <c r="K281" s="313"/>
      <c r="L281" s="313"/>
      <c r="M281" s="319"/>
      <c r="N281" s="332"/>
      <c r="O281" s="312"/>
      <c r="P281" s="312"/>
      <c r="R281" s="334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312"/>
      <c r="AG281" s="312"/>
      <c r="AH281" s="312"/>
      <c r="AI281" s="312"/>
      <c r="AJ281" s="312"/>
      <c r="AK281" s="312"/>
      <c r="AL281" s="312"/>
      <c r="AM281" s="312"/>
      <c r="AN281" s="312"/>
      <c r="AO281" s="312"/>
      <c r="AP281" s="312"/>
    </row>
    <row r="282" spans="3:42" s="314" customFormat="1" ht="12.75">
      <c r="C282" s="412"/>
      <c r="D282" s="313"/>
      <c r="F282" s="333"/>
      <c r="G282" s="336"/>
      <c r="H282" s="330"/>
      <c r="I282" s="312"/>
      <c r="J282" s="319">
        <f>SUM(J278:J281)</f>
        <v>0</v>
      </c>
      <c r="K282" s="313"/>
      <c r="L282" s="313"/>
      <c r="M282" s="319"/>
      <c r="N282" s="332"/>
      <c r="O282" s="312"/>
      <c r="P282" s="312"/>
      <c r="R282" s="334"/>
      <c r="S282" s="312"/>
      <c r="T282" s="312"/>
      <c r="U282" s="312"/>
      <c r="V282" s="312"/>
      <c r="W282" s="312"/>
      <c r="X282" s="312"/>
      <c r="Y282" s="312"/>
      <c r="Z282" s="312"/>
      <c r="AA282" s="312"/>
      <c r="AB282" s="312"/>
      <c r="AC282" s="312"/>
      <c r="AD282" s="312"/>
      <c r="AE282" s="312"/>
      <c r="AF282" s="312"/>
      <c r="AG282" s="312"/>
      <c r="AH282" s="312"/>
      <c r="AI282" s="312"/>
      <c r="AJ282" s="312"/>
      <c r="AK282" s="312"/>
      <c r="AL282" s="312"/>
      <c r="AM282" s="312"/>
      <c r="AN282" s="312"/>
      <c r="AO282" s="312"/>
      <c r="AP282" s="312"/>
    </row>
    <row r="283" spans="3:42" s="314" customFormat="1" ht="12.75">
      <c r="C283" s="335"/>
      <c r="D283" s="313"/>
      <c r="F283" s="333"/>
      <c r="G283" s="336"/>
      <c r="H283" s="330"/>
      <c r="I283" s="312"/>
      <c r="J283" s="319"/>
      <c r="K283" s="313"/>
      <c r="L283" s="313"/>
      <c r="M283" s="319"/>
      <c r="N283" s="332"/>
      <c r="O283" s="312"/>
      <c r="P283" s="312"/>
      <c r="R283" s="334"/>
      <c r="S283" s="312"/>
      <c r="T283" s="312"/>
      <c r="U283" s="312"/>
      <c r="V283" s="312"/>
      <c r="W283" s="312"/>
      <c r="X283" s="312"/>
      <c r="Y283" s="312"/>
      <c r="Z283" s="312"/>
      <c r="AA283" s="312"/>
      <c r="AB283" s="312"/>
      <c r="AC283" s="312"/>
      <c r="AD283" s="312"/>
      <c r="AE283" s="312"/>
      <c r="AF283" s="312"/>
      <c r="AG283" s="312"/>
      <c r="AH283" s="312"/>
      <c r="AI283" s="312"/>
      <c r="AJ283" s="312"/>
      <c r="AK283" s="312"/>
      <c r="AL283" s="312"/>
      <c r="AM283" s="312"/>
      <c r="AN283" s="312"/>
      <c r="AO283" s="312"/>
      <c r="AP283" s="312"/>
    </row>
    <row r="284" spans="3:42" s="314" customFormat="1" ht="12.75">
      <c r="C284" s="312"/>
      <c r="D284" s="312"/>
      <c r="E284" s="313"/>
      <c r="F284" s="313"/>
      <c r="G284" s="313"/>
      <c r="H284" s="312"/>
      <c r="I284" s="164" t="s">
        <v>32</v>
      </c>
      <c r="J284" s="324">
        <f>SUM(J277,J271,J282)</f>
        <v>0</v>
      </c>
      <c r="K284" s="337"/>
      <c r="L284" s="337"/>
      <c r="M284" s="319"/>
      <c r="O284" s="312"/>
      <c r="P284" s="312"/>
      <c r="R284" s="312"/>
      <c r="S284" s="312"/>
      <c r="T284" s="312"/>
      <c r="U284" s="312"/>
      <c r="V284" s="312"/>
      <c r="W284" s="312"/>
      <c r="X284" s="312"/>
      <c r="Y284" s="312"/>
      <c r="Z284" s="312"/>
      <c r="AA284" s="312"/>
      <c r="AB284" s="312"/>
      <c r="AC284" s="312"/>
      <c r="AD284" s="312"/>
      <c r="AE284" s="312"/>
      <c r="AF284" s="312"/>
      <c r="AG284" s="312"/>
      <c r="AH284" s="312"/>
      <c r="AI284" s="312"/>
      <c r="AJ284" s="312"/>
      <c r="AK284" s="312"/>
      <c r="AL284" s="312"/>
      <c r="AM284" s="312"/>
      <c r="AN284" s="312"/>
      <c r="AO284" s="312"/>
      <c r="AP284" s="312"/>
    </row>
    <row r="285" spans="3:42" s="314" customFormat="1" ht="12.75">
      <c r="C285" s="312"/>
      <c r="D285" s="312"/>
      <c r="E285" s="313"/>
      <c r="F285" s="313"/>
      <c r="G285" s="313"/>
      <c r="H285" s="312"/>
      <c r="I285" s="326"/>
      <c r="J285" s="327"/>
      <c r="K285" s="318"/>
      <c r="L285" s="318"/>
      <c r="M285" s="319"/>
      <c r="O285" s="312"/>
      <c r="P285" s="312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312"/>
      <c r="AG285" s="312"/>
      <c r="AH285" s="312"/>
      <c r="AI285" s="312"/>
      <c r="AJ285" s="312"/>
      <c r="AK285" s="312"/>
      <c r="AL285" s="312"/>
      <c r="AM285" s="312"/>
      <c r="AN285" s="312"/>
      <c r="AO285" s="312"/>
      <c r="AP285" s="312"/>
    </row>
    <row r="286" spans="1:42" s="314" customFormat="1" ht="12.75">
      <c r="A286" s="315"/>
      <c r="C286" s="410" t="s">
        <v>24</v>
      </c>
      <c r="D286" s="311"/>
      <c r="E286" s="312"/>
      <c r="F286" s="312"/>
      <c r="G286" s="317" t="s">
        <v>33</v>
      </c>
      <c r="H286" s="196" t="s">
        <v>28</v>
      </c>
      <c r="I286" s="338"/>
      <c r="J286" s="196" t="s">
        <v>29</v>
      </c>
      <c r="K286" s="318"/>
      <c r="L286" s="318"/>
      <c r="M286" s="319"/>
      <c r="O286" s="312"/>
      <c r="P286" s="312"/>
      <c r="R286" s="312"/>
      <c r="S286" s="312"/>
      <c r="T286" s="312"/>
      <c r="U286" s="312"/>
      <c r="V286" s="312"/>
      <c r="W286" s="312"/>
      <c r="X286" s="312"/>
      <c r="Y286" s="312"/>
      <c r="Z286" s="312"/>
      <c r="AA286" s="312"/>
      <c r="AB286" s="312"/>
      <c r="AC286" s="312"/>
      <c r="AD286" s="312"/>
      <c r="AE286" s="312"/>
      <c r="AF286" s="312"/>
      <c r="AG286" s="312"/>
      <c r="AH286" s="312"/>
      <c r="AI286" s="312"/>
      <c r="AJ286" s="312"/>
      <c r="AK286" s="312"/>
      <c r="AL286" s="312"/>
      <c r="AM286" s="312"/>
      <c r="AN286" s="312"/>
      <c r="AO286" s="312"/>
      <c r="AP286" s="312"/>
    </row>
    <row r="287" spans="3:42" s="314" customFormat="1" ht="12.75">
      <c r="C287" s="312"/>
      <c r="D287" s="313"/>
      <c r="E287" s="312"/>
      <c r="F287" s="312"/>
      <c r="G287" s="312"/>
      <c r="H287" s="339"/>
      <c r="I287" s="340"/>
      <c r="J287" s="341"/>
      <c r="K287" s="313"/>
      <c r="L287" s="313"/>
      <c r="M287" s="319"/>
      <c r="O287" s="312"/>
      <c r="P287" s="312"/>
      <c r="Q287" s="312"/>
      <c r="R287" s="312"/>
      <c r="S287" s="312"/>
      <c r="T287" s="312"/>
      <c r="U287" s="312"/>
      <c r="V287" s="312"/>
      <c r="W287" s="312"/>
      <c r="X287" s="312"/>
      <c r="Y287" s="312"/>
      <c r="Z287" s="312"/>
      <c r="AA287" s="312"/>
      <c r="AB287" s="312"/>
      <c r="AC287" s="312"/>
      <c r="AD287" s="312"/>
      <c r="AE287" s="312"/>
      <c r="AF287" s="312"/>
      <c r="AG287" s="312"/>
      <c r="AH287" s="312"/>
      <c r="AI287" s="312"/>
      <c r="AJ287" s="312"/>
      <c r="AK287" s="312"/>
      <c r="AL287" s="312"/>
      <c r="AM287" s="312"/>
      <c r="AN287" s="312"/>
      <c r="AO287" s="312"/>
      <c r="AP287" s="312"/>
    </row>
    <row r="288" spans="3:42" s="314" customFormat="1" ht="12.75">
      <c r="C288" s="441" t="s">
        <v>36</v>
      </c>
      <c r="D288" s="313"/>
      <c r="E288" s="312"/>
      <c r="F288" s="312"/>
      <c r="G288" s="437">
        <v>0</v>
      </c>
      <c r="H288" s="438">
        <v>0</v>
      </c>
      <c r="I288" s="344"/>
      <c r="J288" s="319">
        <f aca="true" t="shared" si="4" ref="J288:J294">G288*H288</f>
        <v>0</v>
      </c>
      <c r="K288" s="313"/>
      <c r="L288" s="313"/>
      <c r="M288" s="319"/>
      <c r="N288" s="332"/>
      <c r="O288" s="312"/>
      <c r="P288" s="312"/>
      <c r="Q288" s="334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I288" s="312"/>
      <c r="AJ288" s="312"/>
      <c r="AK288" s="312"/>
      <c r="AL288" s="312"/>
      <c r="AM288" s="312"/>
      <c r="AN288" s="312"/>
      <c r="AO288" s="312"/>
      <c r="AP288" s="312"/>
    </row>
    <row r="289" spans="3:42" s="314" customFormat="1" ht="12.75">
      <c r="C289" s="441" t="s">
        <v>36</v>
      </c>
      <c r="D289" s="313"/>
      <c r="E289" s="312"/>
      <c r="F289" s="312"/>
      <c r="G289" s="437">
        <v>0</v>
      </c>
      <c r="H289" s="438">
        <v>0</v>
      </c>
      <c r="I289" s="344"/>
      <c r="J289" s="319">
        <f t="shared" si="4"/>
        <v>0</v>
      </c>
      <c r="K289" s="313"/>
      <c r="L289" s="313"/>
      <c r="M289" s="319"/>
      <c r="N289" s="332"/>
      <c r="O289" s="312"/>
      <c r="P289" s="312"/>
      <c r="Q289" s="334"/>
      <c r="R289" s="312"/>
      <c r="S289" s="312"/>
      <c r="T289" s="312"/>
      <c r="U289" s="312"/>
      <c r="V289" s="312"/>
      <c r="W289" s="312"/>
      <c r="X289" s="312"/>
      <c r="Y289" s="312"/>
      <c r="Z289" s="312"/>
      <c r="AA289" s="312"/>
      <c r="AB289" s="312"/>
      <c r="AC289" s="312"/>
      <c r="AD289" s="312"/>
      <c r="AE289" s="312"/>
      <c r="AF289" s="312"/>
      <c r="AG289" s="312"/>
      <c r="AH289" s="312"/>
      <c r="AI289" s="312"/>
      <c r="AJ289" s="312"/>
      <c r="AK289" s="312"/>
      <c r="AL289" s="312"/>
      <c r="AM289" s="312"/>
      <c r="AN289" s="312"/>
      <c r="AO289" s="312"/>
      <c r="AP289" s="312"/>
    </row>
    <row r="290" spans="3:42" s="314" customFormat="1" ht="12.75">
      <c r="C290" s="441" t="s">
        <v>36</v>
      </c>
      <c r="D290" s="312"/>
      <c r="E290" s="312"/>
      <c r="F290" s="312"/>
      <c r="G290" s="437">
        <v>0</v>
      </c>
      <c r="H290" s="438">
        <v>0</v>
      </c>
      <c r="I290" s="344"/>
      <c r="J290" s="319">
        <f t="shared" si="4"/>
        <v>0</v>
      </c>
      <c r="K290" s="313"/>
      <c r="L290" s="313"/>
      <c r="M290" s="319"/>
      <c r="N290" s="332"/>
      <c r="O290" s="312"/>
      <c r="P290" s="312"/>
      <c r="Q290" s="334"/>
      <c r="R290" s="312"/>
      <c r="S290" s="312"/>
      <c r="T290" s="312"/>
      <c r="U290" s="312"/>
      <c r="V290" s="312"/>
      <c r="W290" s="312"/>
      <c r="X290" s="312"/>
      <c r="Y290" s="312"/>
      <c r="Z290" s="312"/>
      <c r="AA290" s="312"/>
      <c r="AB290" s="312"/>
      <c r="AC290" s="312"/>
      <c r="AD290" s="312"/>
      <c r="AE290" s="312"/>
      <c r="AF290" s="312"/>
      <c r="AG290" s="312"/>
      <c r="AH290" s="312"/>
      <c r="AI290" s="312"/>
      <c r="AJ290" s="312"/>
      <c r="AK290" s="312"/>
      <c r="AL290" s="312"/>
      <c r="AM290" s="312"/>
      <c r="AN290" s="312"/>
      <c r="AO290" s="312"/>
      <c r="AP290" s="312"/>
    </row>
    <row r="291" spans="3:42" s="314" customFormat="1" ht="12.75">
      <c r="C291" s="441" t="s">
        <v>36</v>
      </c>
      <c r="D291" s="332"/>
      <c r="E291" s="312"/>
      <c r="F291" s="312"/>
      <c r="G291" s="437">
        <v>0</v>
      </c>
      <c r="H291" s="438">
        <v>0</v>
      </c>
      <c r="I291" s="344"/>
      <c r="J291" s="319">
        <f t="shared" si="4"/>
        <v>0</v>
      </c>
      <c r="K291" s="313"/>
      <c r="L291" s="313"/>
      <c r="M291" s="312"/>
      <c r="N291" s="332"/>
      <c r="O291" s="312"/>
      <c r="P291" s="312"/>
      <c r="Q291" s="345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312"/>
      <c r="AE291" s="312"/>
      <c r="AF291" s="312"/>
      <c r="AG291" s="312"/>
      <c r="AH291" s="312"/>
      <c r="AI291" s="312"/>
      <c r="AJ291" s="312"/>
      <c r="AK291" s="312"/>
      <c r="AL291" s="312"/>
      <c r="AM291" s="312"/>
      <c r="AN291" s="312"/>
      <c r="AO291" s="312"/>
      <c r="AP291" s="312"/>
    </row>
    <row r="292" spans="3:42" s="314" customFormat="1" ht="12.75">
      <c r="C292" s="441" t="s">
        <v>36</v>
      </c>
      <c r="D292" s="313"/>
      <c r="E292" s="312"/>
      <c r="F292" s="312"/>
      <c r="G292" s="437">
        <v>0</v>
      </c>
      <c r="H292" s="438">
        <v>0</v>
      </c>
      <c r="I292" s="344"/>
      <c r="J292" s="319">
        <f t="shared" si="4"/>
        <v>0</v>
      </c>
      <c r="K292" s="313"/>
      <c r="L292" s="313"/>
      <c r="M292" s="319"/>
      <c r="N292" s="332"/>
      <c r="O292" s="312"/>
      <c r="P292" s="312"/>
      <c r="Q292" s="334"/>
      <c r="R292" s="312"/>
      <c r="S292" s="312"/>
      <c r="T292" s="312"/>
      <c r="U292" s="312"/>
      <c r="V292" s="312"/>
      <c r="W292" s="312"/>
      <c r="X292" s="312"/>
      <c r="Y292" s="312"/>
      <c r="Z292" s="312"/>
      <c r="AA292" s="312"/>
      <c r="AB292" s="312"/>
      <c r="AC292" s="312"/>
      <c r="AD292" s="312"/>
      <c r="AE292" s="312"/>
      <c r="AF292" s="312"/>
      <c r="AG292" s="312"/>
      <c r="AH292" s="312"/>
      <c r="AI292" s="312"/>
      <c r="AJ292" s="312"/>
      <c r="AK292" s="312"/>
      <c r="AL292" s="312"/>
      <c r="AM292" s="312"/>
      <c r="AN292" s="312"/>
      <c r="AO292" s="312"/>
      <c r="AP292" s="312"/>
    </row>
    <row r="293" spans="3:42" s="314" customFormat="1" ht="12.75">
      <c r="C293" s="441" t="s">
        <v>36</v>
      </c>
      <c r="D293" s="312"/>
      <c r="E293" s="312"/>
      <c r="F293" s="312"/>
      <c r="G293" s="437">
        <v>0</v>
      </c>
      <c r="H293" s="438">
        <v>0</v>
      </c>
      <c r="I293" s="344"/>
      <c r="J293" s="319">
        <f t="shared" si="4"/>
        <v>0</v>
      </c>
      <c r="K293" s="313"/>
      <c r="L293" s="313"/>
      <c r="M293" s="319"/>
      <c r="N293" s="332"/>
      <c r="O293" s="312"/>
      <c r="P293" s="312"/>
      <c r="Q293" s="334"/>
      <c r="R293" s="312"/>
      <c r="S293" s="312"/>
      <c r="T293" s="312"/>
      <c r="U293" s="312"/>
      <c r="V293" s="312"/>
      <c r="W293" s="312"/>
      <c r="X293" s="312"/>
      <c r="Y293" s="312"/>
      <c r="Z293" s="312"/>
      <c r="AA293" s="312"/>
      <c r="AB293" s="312"/>
      <c r="AC293" s="312"/>
      <c r="AD293" s="312"/>
      <c r="AE293" s="312"/>
      <c r="AF293" s="312"/>
      <c r="AG293" s="312"/>
      <c r="AH293" s="312"/>
      <c r="AI293" s="312"/>
      <c r="AJ293" s="312"/>
      <c r="AK293" s="312"/>
      <c r="AL293" s="312"/>
      <c r="AM293" s="312"/>
      <c r="AN293" s="312"/>
      <c r="AO293" s="312"/>
      <c r="AP293" s="312"/>
    </row>
    <row r="294" spans="3:42" s="314" customFormat="1" ht="12.75">
      <c r="C294" s="441" t="s">
        <v>36</v>
      </c>
      <c r="D294" s="312"/>
      <c r="E294" s="312"/>
      <c r="F294" s="312"/>
      <c r="G294" s="437">
        <v>0</v>
      </c>
      <c r="H294" s="438">
        <v>0</v>
      </c>
      <c r="I294" s="344"/>
      <c r="J294" s="319">
        <f t="shared" si="4"/>
        <v>0</v>
      </c>
      <c r="K294" s="313"/>
      <c r="L294" s="313"/>
      <c r="M294" s="319"/>
      <c r="N294" s="332"/>
      <c r="O294" s="312"/>
      <c r="P294" s="312"/>
      <c r="Q294" s="312"/>
      <c r="R294" s="312"/>
      <c r="S294" s="312"/>
      <c r="T294" s="312"/>
      <c r="U294" s="312"/>
      <c r="V294" s="312"/>
      <c r="W294" s="312"/>
      <c r="X294" s="312"/>
      <c r="Y294" s="312"/>
      <c r="Z294" s="312"/>
      <c r="AA294" s="312"/>
      <c r="AB294" s="312"/>
      <c r="AC294" s="312"/>
      <c r="AD294" s="312"/>
      <c r="AE294" s="312"/>
      <c r="AF294" s="312"/>
      <c r="AG294" s="312"/>
      <c r="AH294" s="312"/>
      <c r="AI294" s="312"/>
      <c r="AJ294" s="312"/>
      <c r="AK294" s="312"/>
      <c r="AL294" s="312"/>
      <c r="AM294" s="312"/>
      <c r="AN294" s="312"/>
      <c r="AO294" s="312"/>
      <c r="AP294" s="312"/>
    </row>
    <row r="295" spans="3:42" s="314" customFormat="1" ht="12.75">
      <c r="C295" s="440"/>
      <c r="D295" s="312"/>
      <c r="E295" s="312"/>
      <c r="F295" s="312"/>
      <c r="G295" s="312"/>
      <c r="H295" s="312"/>
      <c r="I295" s="343"/>
      <c r="J295" s="346"/>
      <c r="K295" s="347"/>
      <c r="L295" s="347"/>
      <c r="M295" s="319"/>
      <c r="N295" s="332"/>
      <c r="O295" s="312"/>
      <c r="P295" s="312"/>
      <c r="Q295" s="312"/>
      <c r="R295" s="312"/>
      <c r="S295" s="312"/>
      <c r="T295" s="312"/>
      <c r="U295" s="312"/>
      <c r="V295" s="312"/>
      <c r="W295" s="312"/>
      <c r="X295" s="312"/>
      <c r="Y295" s="312"/>
      <c r="Z295" s="312"/>
      <c r="AA295" s="312"/>
      <c r="AB295" s="312"/>
      <c r="AC295" s="312"/>
      <c r="AD295" s="312"/>
      <c r="AE295" s="312"/>
      <c r="AF295" s="312"/>
      <c r="AG295" s="312"/>
      <c r="AH295" s="312"/>
      <c r="AI295" s="312"/>
      <c r="AJ295" s="312"/>
      <c r="AK295" s="312"/>
      <c r="AL295" s="312"/>
      <c r="AM295" s="312"/>
      <c r="AN295" s="312"/>
      <c r="AO295" s="312"/>
      <c r="AP295" s="312"/>
    </row>
    <row r="296" spans="3:42" s="314" customFormat="1" ht="12.75">
      <c r="C296" s="312"/>
      <c r="D296" s="332"/>
      <c r="E296" s="312"/>
      <c r="F296" s="312"/>
      <c r="G296" s="313"/>
      <c r="H296" s="312"/>
      <c r="I296" s="164" t="s">
        <v>44</v>
      </c>
      <c r="J296" s="324">
        <f>SUM(J287:J295)</f>
        <v>0</v>
      </c>
      <c r="K296" s="337"/>
      <c r="L296" s="337"/>
      <c r="M296" s="319"/>
      <c r="N296" s="312"/>
      <c r="O296" s="312"/>
      <c r="P296" s="312"/>
      <c r="Q296" s="312"/>
      <c r="R296" s="312"/>
      <c r="S296" s="312"/>
      <c r="T296" s="312"/>
      <c r="U296" s="312"/>
      <c r="V296" s="312"/>
      <c r="W296" s="312"/>
      <c r="X296" s="312"/>
      <c r="Y296" s="312"/>
      <c r="Z296" s="312"/>
      <c r="AA296" s="312"/>
      <c r="AB296" s="312"/>
      <c r="AC296" s="312"/>
      <c r="AD296" s="312"/>
      <c r="AE296" s="312"/>
      <c r="AF296" s="312"/>
      <c r="AG296" s="312"/>
      <c r="AH296" s="312"/>
      <c r="AI296" s="312"/>
      <c r="AJ296" s="312"/>
      <c r="AK296" s="312"/>
      <c r="AL296" s="312"/>
      <c r="AM296" s="312"/>
      <c r="AN296" s="312"/>
      <c r="AO296" s="312"/>
      <c r="AP296" s="312"/>
    </row>
    <row r="297" spans="3:42" s="314" customFormat="1" ht="12.75">
      <c r="C297" s="312"/>
      <c r="D297" s="332"/>
      <c r="E297" s="312"/>
      <c r="F297" s="312"/>
      <c r="G297" s="313"/>
      <c r="H297" s="312"/>
      <c r="I297" s="326"/>
      <c r="J297" s="327"/>
      <c r="K297" s="318"/>
      <c r="L297" s="318"/>
      <c r="M297" s="319"/>
      <c r="N297" s="312"/>
      <c r="O297" s="312"/>
      <c r="P297" s="312"/>
      <c r="Q297" s="312"/>
      <c r="R297" s="312"/>
      <c r="S297" s="312"/>
      <c r="T297" s="312"/>
      <c r="U297" s="312"/>
      <c r="V297" s="312"/>
      <c r="W297" s="312"/>
      <c r="X297" s="312"/>
      <c r="Y297" s="312"/>
      <c r="Z297" s="312"/>
      <c r="AA297" s="312"/>
      <c r="AB297" s="312"/>
      <c r="AC297" s="312"/>
      <c r="AD297" s="312"/>
      <c r="AE297" s="312"/>
      <c r="AF297" s="312"/>
      <c r="AG297" s="312"/>
      <c r="AH297" s="312"/>
      <c r="AI297" s="312"/>
      <c r="AJ297" s="312"/>
      <c r="AK297" s="312"/>
      <c r="AL297" s="312"/>
      <c r="AM297" s="312"/>
      <c r="AN297" s="312"/>
      <c r="AO297" s="312"/>
      <c r="AP297" s="312"/>
    </row>
    <row r="298" spans="1:42" s="314" customFormat="1" ht="12.75">
      <c r="A298" s="315"/>
      <c r="C298" s="410" t="s">
        <v>26</v>
      </c>
      <c r="D298" s="311"/>
      <c r="E298" s="312"/>
      <c r="F298" s="312"/>
      <c r="G298" s="317" t="s">
        <v>33</v>
      </c>
      <c r="H298" s="196" t="s">
        <v>28</v>
      </c>
      <c r="I298" s="338"/>
      <c r="J298" s="196" t="s">
        <v>29</v>
      </c>
      <c r="K298" s="318"/>
      <c r="L298" s="318"/>
      <c r="M298" s="319"/>
      <c r="O298" s="312"/>
      <c r="P298" s="312"/>
      <c r="R298" s="312"/>
      <c r="S298" s="312"/>
      <c r="T298" s="312"/>
      <c r="U298" s="312"/>
      <c r="V298" s="312"/>
      <c r="W298" s="312"/>
      <c r="X298" s="312"/>
      <c r="Y298" s="312"/>
      <c r="Z298" s="312"/>
      <c r="AA298" s="312"/>
      <c r="AB298" s="312"/>
      <c r="AC298" s="312"/>
      <c r="AD298" s="312"/>
      <c r="AE298" s="312"/>
      <c r="AF298" s="312"/>
      <c r="AG298" s="312"/>
      <c r="AH298" s="312"/>
      <c r="AI298" s="312"/>
      <c r="AJ298" s="312"/>
      <c r="AK298" s="312"/>
      <c r="AL298" s="312"/>
      <c r="AM298" s="312"/>
      <c r="AN298" s="312"/>
      <c r="AO298" s="312"/>
      <c r="AP298" s="312"/>
    </row>
    <row r="299" spans="3:42" s="314" customFormat="1" ht="12.75">
      <c r="C299" s="444"/>
      <c r="D299" s="313"/>
      <c r="E299" s="312"/>
      <c r="F299" s="312"/>
      <c r="G299" s="312"/>
      <c r="H299" s="339"/>
      <c r="I299" s="340"/>
      <c r="J299" s="341"/>
      <c r="K299" s="313"/>
      <c r="L299" s="313"/>
      <c r="M299" s="319"/>
      <c r="O299" s="312"/>
      <c r="P299" s="312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I299" s="312"/>
      <c r="AJ299" s="312"/>
      <c r="AK299" s="312"/>
      <c r="AL299" s="312"/>
      <c r="AM299" s="312"/>
      <c r="AN299" s="312"/>
      <c r="AO299" s="312"/>
      <c r="AP299" s="312"/>
    </row>
    <row r="300" spans="3:42" s="314" customFormat="1" ht="12.75">
      <c r="C300" s="441" t="s">
        <v>34</v>
      </c>
      <c r="D300" s="313"/>
      <c r="E300" s="312"/>
      <c r="F300" s="312"/>
      <c r="G300" s="439">
        <v>0</v>
      </c>
      <c r="H300" s="438">
        <v>0</v>
      </c>
      <c r="I300" s="344"/>
      <c r="J300" s="319">
        <f aca="true" t="shared" si="5" ref="J300:J305">G300*H300</f>
        <v>0</v>
      </c>
      <c r="K300" s="313"/>
      <c r="L300" s="313"/>
      <c r="M300" s="319"/>
      <c r="O300" s="312"/>
      <c r="P300" s="312"/>
      <c r="R300" s="312"/>
      <c r="S300" s="312"/>
      <c r="T300" s="312"/>
      <c r="U300" s="312"/>
      <c r="V300" s="312"/>
      <c r="W300" s="312"/>
      <c r="X300" s="312"/>
      <c r="Y300" s="312"/>
      <c r="Z300" s="312"/>
      <c r="AA300" s="312"/>
      <c r="AB300" s="312"/>
      <c r="AC300" s="312"/>
      <c r="AD300" s="312"/>
      <c r="AE300" s="312"/>
      <c r="AF300" s="312"/>
      <c r="AG300" s="312"/>
      <c r="AH300" s="312"/>
      <c r="AI300" s="312"/>
      <c r="AJ300" s="312"/>
      <c r="AK300" s="312"/>
      <c r="AL300" s="312"/>
      <c r="AM300" s="312"/>
      <c r="AN300" s="312"/>
      <c r="AO300" s="312"/>
      <c r="AP300" s="312"/>
    </row>
    <row r="301" spans="3:42" s="314" customFormat="1" ht="12.75">
      <c r="C301" s="441" t="s">
        <v>34</v>
      </c>
      <c r="D301" s="312"/>
      <c r="E301" s="312"/>
      <c r="F301" s="312"/>
      <c r="G301" s="439">
        <v>0</v>
      </c>
      <c r="H301" s="438">
        <v>0</v>
      </c>
      <c r="I301" s="344"/>
      <c r="J301" s="319">
        <f t="shared" si="5"/>
        <v>0</v>
      </c>
      <c r="K301" s="313"/>
      <c r="L301" s="313"/>
      <c r="M301" s="319"/>
      <c r="O301" s="312"/>
      <c r="P301" s="312"/>
      <c r="R301" s="312"/>
      <c r="S301" s="312"/>
      <c r="T301" s="312"/>
      <c r="U301" s="312"/>
      <c r="V301" s="312"/>
      <c r="W301" s="312"/>
      <c r="X301" s="312"/>
      <c r="Y301" s="312"/>
      <c r="Z301" s="312"/>
      <c r="AA301" s="312"/>
      <c r="AB301" s="312"/>
      <c r="AC301" s="312"/>
      <c r="AD301" s="312"/>
      <c r="AE301" s="312"/>
      <c r="AF301" s="312"/>
      <c r="AG301" s="312"/>
      <c r="AH301" s="312"/>
      <c r="AI301" s="312"/>
      <c r="AJ301" s="312"/>
      <c r="AK301" s="312"/>
      <c r="AL301" s="312"/>
      <c r="AM301" s="312"/>
      <c r="AN301" s="312"/>
      <c r="AO301" s="312"/>
      <c r="AP301" s="312"/>
    </row>
    <row r="302" spans="3:42" s="314" customFormat="1" ht="12.75">
      <c r="C302" s="441" t="s">
        <v>34</v>
      </c>
      <c r="D302" s="312"/>
      <c r="E302" s="312"/>
      <c r="F302" s="312"/>
      <c r="G302" s="437">
        <v>0</v>
      </c>
      <c r="H302" s="438">
        <v>0</v>
      </c>
      <c r="I302" s="344"/>
      <c r="J302" s="319">
        <f t="shared" si="5"/>
        <v>0</v>
      </c>
      <c r="K302" s="313"/>
      <c r="L302" s="313"/>
      <c r="M302" s="319"/>
      <c r="O302" s="312"/>
      <c r="P302" s="312"/>
      <c r="R302" s="312"/>
      <c r="S302" s="312"/>
      <c r="T302" s="312"/>
      <c r="U302" s="312"/>
      <c r="V302" s="312"/>
      <c r="W302" s="312"/>
      <c r="X302" s="312"/>
      <c r="Y302" s="312"/>
      <c r="Z302" s="312"/>
      <c r="AA302" s="312"/>
      <c r="AB302" s="312"/>
      <c r="AC302" s="312"/>
      <c r="AD302" s="312"/>
      <c r="AE302" s="312"/>
      <c r="AF302" s="312"/>
      <c r="AG302" s="312"/>
      <c r="AH302" s="312"/>
      <c r="AI302" s="312"/>
      <c r="AJ302" s="312"/>
      <c r="AK302" s="312"/>
      <c r="AL302" s="312"/>
      <c r="AM302" s="312"/>
      <c r="AN302" s="312"/>
      <c r="AO302" s="312"/>
      <c r="AP302" s="312"/>
    </row>
    <row r="303" spans="3:42" s="314" customFormat="1" ht="12.75">
      <c r="C303" s="441" t="s">
        <v>34</v>
      </c>
      <c r="D303" s="313"/>
      <c r="E303" s="312"/>
      <c r="F303" s="312"/>
      <c r="G303" s="439">
        <v>0</v>
      </c>
      <c r="H303" s="438">
        <v>0</v>
      </c>
      <c r="I303" s="344"/>
      <c r="J303" s="319">
        <f t="shared" si="5"/>
        <v>0</v>
      </c>
      <c r="K303" s="313"/>
      <c r="L303" s="313"/>
      <c r="M303" s="319"/>
      <c r="O303" s="312"/>
      <c r="P303" s="312"/>
      <c r="R303" s="312"/>
      <c r="S303" s="312"/>
      <c r="T303" s="312"/>
      <c r="U303" s="31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I303" s="312"/>
      <c r="AJ303" s="312"/>
      <c r="AK303" s="312"/>
      <c r="AL303" s="312"/>
      <c r="AM303" s="312"/>
      <c r="AN303" s="312"/>
      <c r="AO303" s="312"/>
      <c r="AP303" s="312"/>
    </row>
    <row r="304" spans="3:42" s="314" customFormat="1" ht="12.75">
      <c r="C304" s="441" t="s">
        <v>34</v>
      </c>
      <c r="D304" s="312"/>
      <c r="E304" s="312"/>
      <c r="F304" s="312"/>
      <c r="G304" s="439">
        <v>0</v>
      </c>
      <c r="H304" s="438">
        <v>0</v>
      </c>
      <c r="I304" s="344"/>
      <c r="J304" s="319">
        <f t="shared" si="5"/>
        <v>0</v>
      </c>
      <c r="K304" s="313"/>
      <c r="L304" s="313"/>
      <c r="M304" s="319"/>
      <c r="O304" s="312"/>
      <c r="P304" s="312"/>
      <c r="R304" s="312"/>
      <c r="S304" s="312"/>
      <c r="T304" s="312"/>
      <c r="U304" s="312"/>
      <c r="V304" s="312"/>
      <c r="W304" s="312"/>
      <c r="X304" s="312"/>
      <c r="Y304" s="312"/>
      <c r="Z304" s="312"/>
      <c r="AA304" s="312"/>
      <c r="AB304" s="312"/>
      <c r="AC304" s="312"/>
      <c r="AD304" s="312"/>
      <c r="AE304" s="312"/>
      <c r="AF304" s="312"/>
      <c r="AG304" s="312"/>
      <c r="AH304" s="312"/>
      <c r="AI304" s="312"/>
      <c r="AJ304" s="312"/>
      <c r="AK304" s="312"/>
      <c r="AL304" s="312"/>
      <c r="AM304" s="312"/>
      <c r="AN304" s="312"/>
      <c r="AO304" s="312"/>
      <c r="AP304" s="312"/>
    </row>
    <row r="305" spans="3:42" s="314" customFormat="1" ht="12.75">
      <c r="C305" s="441" t="s">
        <v>34</v>
      </c>
      <c r="D305" s="312"/>
      <c r="E305" s="312"/>
      <c r="F305" s="312"/>
      <c r="G305" s="439">
        <v>0</v>
      </c>
      <c r="H305" s="438">
        <v>0</v>
      </c>
      <c r="I305" s="344"/>
      <c r="J305" s="319">
        <f t="shared" si="5"/>
        <v>0</v>
      </c>
      <c r="K305" s="313"/>
      <c r="L305" s="313"/>
      <c r="M305" s="319"/>
      <c r="O305" s="312"/>
      <c r="P305" s="312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312"/>
      <c r="AH305" s="312"/>
      <c r="AI305" s="312"/>
      <c r="AJ305" s="312"/>
      <c r="AK305" s="312"/>
      <c r="AL305" s="312"/>
      <c r="AM305" s="312"/>
      <c r="AN305" s="312"/>
      <c r="AO305" s="312"/>
      <c r="AP305" s="312"/>
    </row>
    <row r="306" spans="3:42" s="314" customFormat="1" ht="12.75">
      <c r="C306" s="440"/>
      <c r="D306" s="312"/>
      <c r="E306" s="312"/>
      <c r="F306" s="312"/>
      <c r="G306" s="340"/>
      <c r="H306" s="343"/>
      <c r="I306" s="344"/>
      <c r="J306" s="346"/>
      <c r="K306" s="347"/>
      <c r="L306" s="347"/>
      <c r="M306" s="319"/>
      <c r="O306" s="312"/>
      <c r="P306" s="312"/>
      <c r="R306" s="312"/>
      <c r="S306" s="312"/>
      <c r="T306" s="312"/>
      <c r="U306" s="312"/>
      <c r="V306" s="312"/>
      <c r="W306" s="312"/>
      <c r="X306" s="312"/>
      <c r="Y306" s="312"/>
      <c r="Z306" s="312"/>
      <c r="AA306" s="312"/>
      <c r="AB306" s="312"/>
      <c r="AC306" s="312"/>
      <c r="AD306" s="312"/>
      <c r="AE306" s="312"/>
      <c r="AF306" s="312"/>
      <c r="AG306" s="312"/>
      <c r="AH306" s="312"/>
      <c r="AI306" s="312"/>
      <c r="AJ306" s="312"/>
      <c r="AK306" s="312"/>
      <c r="AL306" s="312"/>
      <c r="AM306" s="312"/>
      <c r="AN306" s="312"/>
      <c r="AO306" s="312"/>
      <c r="AP306" s="312"/>
    </row>
    <row r="307" spans="3:42" s="314" customFormat="1" ht="12.75">
      <c r="C307" s="312"/>
      <c r="D307" s="312"/>
      <c r="E307" s="312"/>
      <c r="F307" s="312"/>
      <c r="G307" s="312"/>
      <c r="H307" s="312"/>
      <c r="I307" s="164" t="s">
        <v>35</v>
      </c>
      <c r="J307" s="324">
        <f>SUM(J299:J306)</f>
        <v>0</v>
      </c>
      <c r="K307" s="337"/>
      <c r="L307" s="337"/>
      <c r="M307" s="319"/>
      <c r="O307" s="312"/>
      <c r="P307" s="312"/>
      <c r="R307" s="312"/>
      <c r="S307" s="312"/>
      <c r="T307" s="312"/>
      <c r="U307" s="312"/>
      <c r="V307" s="312"/>
      <c r="W307" s="312"/>
      <c r="X307" s="312"/>
      <c r="Y307" s="312"/>
      <c r="Z307" s="312"/>
      <c r="AA307" s="312"/>
      <c r="AB307" s="312"/>
      <c r="AC307" s="312"/>
      <c r="AD307" s="312"/>
      <c r="AE307" s="312"/>
      <c r="AF307" s="312"/>
      <c r="AG307" s="312"/>
      <c r="AH307" s="312"/>
      <c r="AI307" s="312"/>
      <c r="AJ307" s="312"/>
      <c r="AK307" s="312"/>
      <c r="AL307" s="312"/>
      <c r="AM307" s="312"/>
      <c r="AN307" s="312"/>
      <c r="AO307" s="312"/>
      <c r="AP307" s="312"/>
    </row>
    <row r="308" spans="3:42" s="314" customFormat="1" ht="12.75">
      <c r="C308" s="312"/>
      <c r="D308" s="312"/>
      <c r="E308" s="312"/>
      <c r="F308" s="312"/>
      <c r="G308" s="312"/>
      <c r="H308" s="312"/>
      <c r="I308" s="164"/>
      <c r="J308" s="324"/>
      <c r="K308" s="337"/>
      <c r="L308" s="337"/>
      <c r="M308" s="319"/>
      <c r="O308" s="312"/>
      <c r="P308" s="312"/>
      <c r="R308" s="312"/>
      <c r="S308" s="312"/>
      <c r="T308" s="312"/>
      <c r="U308" s="312"/>
      <c r="V308" s="312"/>
      <c r="W308" s="312"/>
      <c r="X308" s="312"/>
      <c r="Y308" s="312"/>
      <c r="Z308" s="312"/>
      <c r="AA308" s="312"/>
      <c r="AB308" s="312"/>
      <c r="AC308" s="312"/>
      <c r="AD308" s="312"/>
      <c r="AE308" s="312"/>
      <c r="AF308" s="312"/>
      <c r="AG308" s="312"/>
      <c r="AH308" s="312"/>
      <c r="AI308" s="312"/>
      <c r="AJ308" s="312"/>
      <c r="AK308" s="312"/>
      <c r="AL308" s="312"/>
      <c r="AM308" s="312"/>
      <c r="AN308" s="312"/>
      <c r="AO308" s="312"/>
      <c r="AP308" s="312"/>
    </row>
    <row r="309" spans="1:19" s="40" customFormat="1" ht="12" customHeight="1">
      <c r="A309" s="315"/>
      <c r="B309" s="348"/>
      <c r="C309" s="110" t="s">
        <v>38</v>
      </c>
      <c r="D309" s="16"/>
      <c r="E309" s="16"/>
      <c r="F309" s="327"/>
      <c r="G309" s="317" t="s">
        <v>33</v>
      </c>
      <c r="H309" s="196" t="s">
        <v>28</v>
      </c>
      <c r="I309" s="338"/>
      <c r="J309" s="196" t="s">
        <v>29</v>
      </c>
      <c r="K309" s="349"/>
      <c r="L309" s="198"/>
      <c r="M309" s="39"/>
      <c r="N309" s="39"/>
      <c r="O309" s="39"/>
      <c r="P309" s="39"/>
      <c r="Q309" s="39"/>
      <c r="R309" s="39"/>
      <c r="S309" s="39"/>
    </row>
    <row r="310" spans="2:19" s="40" customFormat="1" ht="12" customHeight="1">
      <c r="B310" s="46"/>
      <c r="C310" s="442"/>
      <c r="D310" s="16"/>
      <c r="E310" s="16"/>
      <c r="F310" s="327"/>
      <c r="H310" s="349"/>
      <c r="I310" s="350"/>
      <c r="K310" s="349"/>
      <c r="L310" s="198"/>
      <c r="M310" s="39"/>
      <c r="N310" s="39"/>
      <c r="O310" s="39"/>
      <c r="P310" s="39"/>
      <c r="Q310" s="39"/>
      <c r="R310" s="39"/>
      <c r="S310" s="39"/>
    </row>
    <row r="311" spans="1:19" s="321" customFormat="1" ht="12.75" customHeight="1">
      <c r="A311" s="40"/>
      <c r="B311" s="46"/>
      <c r="C311" s="441" t="s">
        <v>39</v>
      </c>
      <c r="D311" s="351"/>
      <c r="E311" s="352"/>
      <c r="F311" s="353"/>
      <c r="G311" s="437">
        <v>0</v>
      </c>
      <c r="H311" s="438">
        <v>0</v>
      </c>
      <c r="I311" s="344"/>
      <c r="J311" s="319">
        <f>G311*H311</f>
        <v>0</v>
      </c>
      <c r="K311" s="354"/>
      <c r="L311" s="355"/>
      <c r="M311" s="356"/>
      <c r="N311" s="356"/>
      <c r="O311" s="356"/>
      <c r="P311" s="356"/>
      <c r="Q311" s="356"/>
      <c r="R311" s="356"/>
      <c r="S311" s="356"/>
    </row>
    <row r="312" spans="2:19" s="321" customFormat="1" ht="12.75" customHeight="1">
      <c r="B312" s="348"/>
      <c r="C312" s="441" t="s">
        <v>39</v>
      </c>
      <c r="D312" s="351"/>
      <c r="E312" s="352"/>
      <c r="F312" s="353"/>
      <c r="G312" s="437">
        <v>0</v>
      </c>
      <c r="H312" s="438">
        <v>0</v>
      </c>
      <c r="I312" s="344"/>
      <c r="J312" s="319">
        <f>G312*H312</f>
        <v>0</v>
      </c>
      <c r="K312" s="354"/>
      <c r="L312" s="355"/>
      <c r="M312" s="356"/>
      <c r="N312" s="356"/>
      <c r="O312" s="356"/>
      <c r="P312" s="356"/>
      <c r="Q312" s="356"/>
      <c r="R312" s="356"/>
      <c r="S312" s="356"/>
    </row>
    <row r="313" spans="2:19" s="321" customFormat="1" ht="12.75" customHeight="1">
      <c r="B313" s="348"/>
      <c r="C313" s="441" t="s">
        <v>39</v>
      </c>
      <c r="D313" s="351"/>
      <c r="E313" s="352"/>
      <c r="F313" s="353"/>
      <c r="G313" s="437">
        <v>0</v>
      </c>
      <c r="H313" s="438">
        <v>0</v>
      </c>
      <c r="I313" s="344"/>
      <c r="J313" s="319">
        <f>G313*H313</f>
        <v>0</v>
      </c>
      <c r="K313" s="354"/>
      <c r="L313" s="355"/>
      <c r="M313" s="356"/>
      <c r="N313" s="356"/>
      <c r="O313" s="356"/>
      <c r="P313" s="356"/>
      <c r="Q313" s="356"/>
      <c r="R313" s="356"/>
      <c r="S313" s="356"/>
    </row>
    <row r="314" spans="1:19" s="16" customFormat="1" ht="12" customHeight="1">
      <c r="A314" s="321"/>
      <c r="B314" s="129"/>
      <c r="C314" s="441" t="s">
        <v>39</v>
      </c>
      <c r="D314" s="357"/>
      <c r="E314" s="358"/>
      <c r="F314" s="358"/>
      <c r="G314" s="437">
        <v>0</v>
      </c>
      <c r="H314" s="438">
        <v>0</v>
      </c>
      <c r="I314" s="344"/>
      <c r="J314" s="319">
        <f>G314*H314</f>
        <v>0</v>
      </c>
      <c r="K314" s="321"/>
      <c r="L314" s="34"/>
      <c r="M314" s="17"/>
      <c r="N314" s="17"/>
      <c r="O314" s="17"/>
      <c r="P314" s="17"/>
      <c r="Q314" s="17"/>
      <c r="R314" s="17"/>
      <c r="S314" s="17"/>
    </row>
    <row r="315" spans="1:19" s="16" customFormat="1" ht="12" customHeight="1">
      <c r="A315" s="321"/>
      <c r="B315" s="129"/>
      <c r="C315" s="441"/>
      <c r="D315" s="357"/>
      <c r="E315" s="358"/>
      <c r="F315" s="358"/>
      <c r="G315" s="342"/>
      <c r="H315" s="343"/>
      <c r="I315" s="344"/>
      <c r="J315" s="319"/>
      <c r="K315" s="321"/>
      <c r="L315" s="34"/>
      <c r="M315" s="17"/>
      <c r="N315" s="17"/>
      <c r="O315" s="17"/>
      <c r="P315" s="17"/>
      <c r="Q315" s="17"/>
      <c r="R315" s="17"/>
      <c r="S315" s="17"/>
    </row>
    <row r="316" spans="2:19" s="16" customFormat="1" ht="12" customHeight="1">
      <c r="B316" s="129"/>
      <c r="C316" s="443"/>
      <c r="F316" s="327"/>
      <c r="G316" s="40"/>
      <c r="H316" s="40"/>
      <c r="I316" s="164" t="s">
        <v>66</v>
      </c>
      <c r="J316" s="324">
        <f>SUM(J310:J315)</f>
        <v>0</v>
      </c>
      <c r="K316" s="362"/>
      <c r="L316" s="34"/>
      <c r="M316" s="17"/>
      <c r="N316" s="17"/>
      <c r="O316" s="17"/>
      <c r="P316" s="17"/>
      <c r="Q316" s="17"/>
      <c r="R316" s="17"/>
      <c r="S316" s="17"/>
    </row>
    <row r="317" spans="2:19" s="16" customFormat="1" ht="12" customHeight="1">
      <c r="B317" s="129"/>
      <c r="C317" s="76"/>
      <c r="F317" s="359"/>
      <c r="G317" s="359"/>
      <c r="H317" s="360"/>
      <c r="I317" s="360"/>
      <c r="J317" s="125"/>
      <c r="K317" s="361"/>
      <c r="L317" s="34"/>
      <c r="M317" s="17"/>
      <c r="N317" s="17"/>
      <c r="O317" s="17"/>
      <c r="P317" s="17"/>
      <c r="Q317" s="17"/>
      <c r="R317" s="17"/>
      <c r="S317" s="17"/>
    </row>
    <row r="318" spans="1:19" s="16" customFormat="1" ht="12" customHeight="1">
      <c r="A318" s="315"/>
      <c r="B318" s="129"/>
      <c r="C318" s="110" t="s">
        <v>191</v>
      </c>
      <c r="F318" s="359"/>
      <c r="G318" s="359"/>
      <c r="H318" s="360"/>
      <c r="I318" s="360"/>
      <c r="J318" s="125"/>
      <c r="K318" s="361"/>
      <c r="L318" s="34"/>
      <c r="M318" s="17"/>
      <c r="N318" s="17"/>
      <c r="O318" s="17"/>
      <c r="P318" s="17"/>
      <c r="Q318" s="17"/>
      <c r="R318" s="17"/>
      <c r="S318" s="17"/>
    </row>
    <row r="319" spans="2:19" s="16" customFormat="1" ht="12" customHeight="1">
      <c r="B319" s="129"/>
      <c r="C319" s="441" t="s">
        <v>191</v>
      </c>
      <c r="F319" s="359"/>
      <c r="G319" s="437">
        <v>0</v>
      </c>
      <c r="H319" s="438">
        <v>0</v>
      </c>
      <c r="I319" s="344"/>
      <c r="J319" s="319">
        <f>G319*H319</f>
        <v>0</v>
      </c>
      <c r="K319" s="361"/>
      <c r="L319" s="34"/>
      <c r="M319" s="17"/>
      <c r="N319" s="17"/>
      <c r="O319" s="17"/>
      <c r="P319" s="17"/>
      <c r="Q319" s="17"/>
      <c r="R319" s="17"/>
      <c r="S319" s="17"/>
    </row>
    <row r="320" spans="2:19" s="16" customFormat="1" ht="12" customHeight="1">
      <c r="B320" s="129"/>
      <c r="C320" s="335"/>
      <c r="F320" s="359"/>
      <c r="G320" s="342"/>
      <c r="H320" s="343"/>
      <c r="I320" s="344"/>
      <c r="J320" s="319"/>
      <c r="K320" s="361"/>
      <c r="L320" s="34"/>
      <c r="M320" s="17"/>
      <c r="N320" s="17"/>
      <c r="O320" s="17"/>
      <c r="P320" s="17"/>
      <c r="Q320" s="17"/>
      <c r="R320" s="17"/>
      <c r="S320" s="17"/>
    </row>
    <row r="321" spans="2:19" s="16" customFormat="1" ht="12" customHeight="1">
      <c r="B321" s="129"/>
      <c r="C321" s="76"/>
      <c r="F321" s="359"/>
      <c r="G321" s="359"/>
      <c r="H321" s="360"/>
      <c r="I321" s="164" t="s">
        <v>192</v>
      </c>
      <c r="J321" s="324">
        <f>SUM(J318:J319)</f>
        <v>0</v>
      </c>
      <c r="K321" s="361"/>
      <c r="L321" s="34"/>
      <c r="M321" s="17"/>
      <c r="N321" s="17"/>
      <c r="O321" s="17"/>
      <c r="P321" s="17"/>
      <c r="Q321" s="17"/>
      <c r="R321" s="17"/>
      <c r="S321" s="17"/>
    </row>
    <row r="322" spans="2:19" s="16" customFormat="1" ht="12" customHeight="1">
      <c r="B322" s="129"/>
      <c r="C322" s="76"/>
      <c r="F322" s="359"/>
      <c r="G322" s="359"/>
      <c r="H322" s="360"/>
      <c r="I322" s="360"/>
      <c r="J322" s="125"/>
      <c r="K322" s="361"/>
      <c r="L322" s="34"/>
      <c r="M322" s="17"/>
      <c r="N322" s="17"/>
      <c r="O322" s="17"/>
      <c r="P322" s="17"/>
      <c r="Q322" s="17"/>
      <c r="R322" s="17"/>
      <c r="S322" s="17"/>
    </row>
    <row r="323" spans="2:19" s="16" customFormat="1" ht="12" customHeight="1">
      <c r="B323" s="129"/>
      <c r="C323" s="103"/>
      <c r="F323" s="327"/>
      <c r="G323" s="40"/>
      <c r="H323" s="164"/>
      <c r="I323" s="363"/>
      <c r="J323" s="362"/>
      <c r="K323" s="362"/>
      <c r="L323" s="34"/>
      <c r="M323" s="17"/>
      <c r="N323" s="17"/>
      <c r="O323" s="17"/>
      <c r="P323" s="17"/>
      <c r="Q323" s="17"/>
      <c r="R323" s="17"/>
      <c r="S323" s="17"/>
    </row>
    <row r="324" spans="2:42" s="314" customFormat="1" ht="12.75">
      <c r="B324" s="310"/>
      <c r="C324" s="311"/>
      <c r="D324" s="312"/>
      <c r="E324" s="313"/>
      <c r="F324" s="312"/>
      <c r="G324" s="312"/>
      <c r="H324" s="364"/>
      <c r="I324" s="365" t="s">
        <v>81</v>
      </c>
      <c r="J324" s="324">
        <f>SUM(J263,J284,J296,J307,J316,J321)</f>
        <v>0</v>
      </c>
      <c r="K324" s="337"/>
      <c r="L324" s="337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  <c r="AO324" s="312"/>
      <c r="AP324" s="312"/>
    </row>
    <row r="325" spans="2:12" ht="12" customHeight="1">
      <c r="B325" s="367"/>
      <c r="E325" s="370"/>
      <c r="F325" s="370"/>
      <c r="H325" s="366"/>
      <c r="I325" s="366"/>
      <c r="J325" s="366"/>
      <c r="K325" s="366"/>
      <c r="L325" s="368"/>
    </row>
    <row r="329" ht="12.75"/>
    <row r="330" ht="12.75"/>
    <row r="331" ht="12.75"/>
    <row r="332" ht="12.75"/>
    <row r="333" ht="12.75">
      <c r="H333" s="367" t="s">
        <v>134</v>
      </c>
    </row>
  </sheetData>
  <sheetProtection sheet="1" insertRows="0" deleteRows="0"/>
  <protectedRanges>
    <protectedRange sqref="A1:IV7" name="Plage8"/>
    <protectedRange sqref="H20" name="Plage7"/>
    <protectedRange sqref="C55:H90" name="Plage1"/>
    <protectedRange sqref="A45:IV53" name="Plage2"/>
    <protectedRange sqref="A88:IV97" name="Plage3"/>
    <protectedRange sqref="H98:K109" name="Plage4"/>
    <protectedRange sqref="A118:IV240" name="Plage5"/>
    <protectedRange sqref="A260:IV321" name="Plage6"/>
  </protectedRanges>
  <mergeCells count="16">
    <mergeCell ref="C16:K17"/>
    <mergeCell ref="I258:J258"/>
    <mergeCell ref="C11:K11"/>
    <mergeCell ref="E18:F18"/>
    <mergeCell ref="G18:H18"/>
    <mergeCell ref="C13:K14"/>
    <mergeCell ref="I102:J102"/>
    <mergeCell ref="I101:J101"/>
    <mergeCell ref="I103:J103"/>
    <mergeCell ref="I105:J105"/>
    <mergeCell ref="I107:J107"/>
    <mergeCell ref="E95:F96"/>
    <mergeCell ref="I95:J95"/>
    <mergeCell ref="K95:K96"/>
    <mergeCell ref="I100:J100"/>
    <mergeCell ref="H95:H96"/>
  </mergeCells>
  <printOptions horizontalCentered="1"/>
  <pageMargins left="0.5905511811023623" right="0.35433070866141736" top="0.5905511811023623" bottom="0.5905511811023623" header="0.5118110236220472" footer="0.3937007874015748"/>
  <pageSetup blackAndWhite="1" horizontalDpi="600" verticalDpi="600" orientation="portrait" scale="90" r:id="rId2"/>
  <headerFooter alignWithMargins="0">
    <oddFooter>&amp;C&amp;"Arial,Gras"Page &amp;P</oddFooter>
  </headerFooter>
  <rowBreaks count="4" manualBreakCount="4">
    <brk id="50" min="1" max="10" man="1"/>
    <brk id="167" min="1" max="10" man="1"/>
    <brk id="226" min="1" max="10" man="1"/>
    <brk id="285" min="1" max="10" man="1"/>
  </rowBreaks>
  <colBreaks count="1" manualBreakCount="1">
    <brk id="11" max="3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michelled</dc:creator>
  <cp:keywords/>
  <dc:description/>
  <cp:lastModifiedBy>evelinef</cp:lastModifiedBy>
  <cp:lastPrinted>2007-10-12T20:07:44Z</cp:lastPrinted>
  <dcterms:created xsi:type="dcterms:W3CDTF">2005-05-03T13:07:57Z</dcterms:created>
  <dcterms:modified xsi:type="dcterms:W3CDTF">2011-11-25T20:34:43Z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