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1425" windowWidth="15480" windowHeight="11640" tabRatio="772" activeTab="0"/>
  </bookViews>
  <sheets>
    <sheet name="Prod_vég_ha_ent" sheetId="1" r:id="rId1"/>
  </sheets>
  <externalReferences>
    <externalReference r:id="rId4"/>
  </externalReferences>
  <definedNames>
    <definedName name="_Regression_Int" hidden="1">1</definedName>
    <definedName name="ACwvu.sommaire." hidden="1">'[1]Sommaire'!#REF!</definedName>
    <definedName name="Diff_prx_TS">'Prod_vég_ha_ent'!#REF!</definedName>
    <definedName name="Diff_rend_TS">'Prod_vég_ha_ent'!#REF!</definedName>
    <definedName name="_xlnm.Print_Titles" localSheetId="0">'Prod_vég_ha_ent'!$2:$3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sommaire." hidden="1">'[1]Sommaire'!#REF!</definedName>
    <definedName name="wrn.complet." hidden="1">{"budget",#N/A,TRUE,"385_821B";"sommaire",#N/A,TRUE,"385_821B";"fournitures",#N/A,TRUE,"385_821B"}</definedName>
    <definedName name="wvu.budget." hidden="1">{TRUE,TRUE,-2.75,-18.5,604.5,365.25,FALSE,TRUE,TRUE,TRUE,0,1,#N/A,1,#N/A,9.31818181818182,21,1,FALSE,FALSE,3,TRUE,1,FALSE,100,"Swvu.budget.","ACwvu.budget.",#N/A,FALSE,FALSE,0.866141732283465,0.590551181102362,0.984251968503937,0.984251968503937,1,"&amp;CDOCUMENT DE TRAVAIL&amp;RAGDEX 385/821","&amp;LDaniel L. Charron, agr., D.R. Estrie, d?cembre 1996  &amp;Rpage &amp;P",FALSE,FALSE,FALSE,FALSE,1,58,#N/A,#N/A,"=R1C1:R644C13",FALSE,#N/A,#N/A,FALSE,FALSE,TRUE,1,300,300,FALSE,FALSE,TRUE,TRUE,TRUE}</definedName>
    <definedName name="wvu.fournitures." hidden="1">{TRUE,TRUE,-2.75,-18.5,604.5,365.25,FALSE,TRUE,TRUE,TRUE,0,21,#N/A,1,#N/A,6.5632183908046,21,1,FALSE,FALSE,3,TRUE,1,FALSE,100,"Swvu.fournitures.","ACwvu.fournitures.",#N/A,FALSE,FALSE,0.71,0.26,0.984251968503937,0.984251968503937,1,"&amp;CDOCUMENT DE TRAVAIL&amp;RAGDEX 385/821","&amp;LDaniel L. Charron, agr., D.R. Estrie, d?cembre 1996  &amp;Rpage &amp;P",FALSE,FALSE,FALSE,FALSE,1,78,#N/A,#N/A,"=R1C21:R108C28",FALSE,#N/A,#N/A,FALSE,FALSE,TRUE,1,300,300,FALSE,FALSE,TRUE,TRUE,TRUE}</definedName>
    <definedName name="wvu.sommaire." hidden="1">{TRUE,TRUE,-2.75,-18.5,604.5,320.25,FALSE,TRUE,TRUE,TRUE,0,33,#N/A,711,#N/A,14.0151515151515,22.5625,1,FALSE,FALSE,3,TRUE,1,FALSE,75,"Swvu.sommaire.","ACwvu.sommaire.",#N/A,FALSE,FALSE,0.53,0.32,0.984251968503937,0.984251968503937,2,"&amp;CDOCUMENT DE TRAVAIL&amp;RAGDEX 385/821","&amp;LDaniel L. Charron, agr., D.R. Estrie, d?cembre 1996  &amp;Rpage  &amp;P",FALSE,FALSE,FALSE,FALSE,1,#N/A,1,1,"=R713C27:R755C43",FALSE,#N/A,#N/A,FALSE,FALSE,FALSE,1,300,300,FALSE,FALSE,TRUE,TRUE,TRUE}</definedName>
    <definedName name="Z_BC9306FC_40B9_4ED2_835D_BE8DC492B43A_.wvu.PrintArea" localSheetId="0" hidden="1">'Prod_vég_ha_ent'!$B$2:$K$481</definedName>
    <definedName name="Z_BC9306FC_40B9_4ED2_835D_BE8DC492B43A_.wvu.PrintTitles" localSheetId="0" hidden="1">'Prod_vég_ha_ent'!$5:$5</definedName>
    <definedName name="Z_BC9306FC_40B9_4ED2_835D_BE8DC492B43A_.wvu.Rows" localSheetId="0" hidden="1">'Prod_vég_ha_ent'!#REF!,'Prod_vég_ha_ent'!#REF!,'Prod_vég_ha_ent'!#REF!,'Prod_vég_ha_ent'!#REF!</definedName>
    <definedName name="Z_D64323BF_0B29_4679_8DA0_37A99B0CAD65_.wvu.PrintArea" localSheetId="0" hidden="1">'Prod_vég_ha_ent'!$B$2:$K$191</definedName>
    <definedName name="Z_D64323BF_0B29_4679_8DA0_37A99B0CAD65_.wvu.PrintTitles" localSheetId="0" hidden="1">'Prod_vég_ha_ent'!$5:$5</definedName>
    <definedName name="Z_D64323BF_0B29_4679_8DA0_37A99B0CAD65_.wvu.Rows" localSheetId="0" hidden="1">'Prod_vég_ha_ent'!#REF!</definedName>
    <definedName name="Z_F6A12FEB_0F96_4FB0_9B01_6C224F695EA8_.wvu.PrintArea" localSheetId="0" hidden="1">'Prod_vég_ha_ent'!$B$2:$K$191</definedName>
    <definedName name="Z_F6A12FEB_0F96_4FB0_9B01_6C224F695EA8_.wvu.PrintTitles" localSheetId="0" hidden="1">'Prod_vég_ha_ent'!$5:$5</definedName>
    <definedName name="Z_F6A12FEB_0F96_4FB0_9B01_6C224F695EA8_.wvu.Rows" localSheetId="0" hidden="1">'Prod_vég_ha_ent'!#REF!,'Prod_vég_ha_ent'!#REF!,'Prod_vég_ha_ent'!$68:$70,'Prod_vég_ha_ent'!#REF!</definedName>
    <definedName name="_xlnm.Print_Area" localSheetId="0">'Prod_vég_ha_ent'!$B$1:$L$490</definedName>
  </definedNames>
  <calcPr fullCalcOnLoad="1"/>
</workbook>
</file>

<file path=xl/sharedStrings.xml><?xml version="1.0" encoding="utf-8"?>
<sst xmlns="http://schemas.openxmlformats.org/spreadsheetml/2006/main" count="465" uniqueCount="207">
  <si>
    <t>Marge sur coûts variables</t>
  </si>
  <si>
    <t>Critères techniques</t>
  </si>
  <si>
    <t>%</t>
  </si>
  <si>
    <t>Taux d'intérêt à court terme</t>
  </si>
  <si>
    <t>Total ($)</t>
  </si>
  <si>
    <t>Total approvisionnements</t>
  </si>
  <si>
    <t>Pulvérisation</t>
  </si>
  <si>
    <t>Total opérations culturales</t>
  </si>
  <si>
    <t>Total autres coûts</t>
  </si>
  <si>
    <t>Total mise en marché</t>
  </si>
  <si>
    <t>Total des coûts variables</t>
  </si>
  <si>
    <t>AVERTISSEMENTS</t>
  </si>
  <si>
    <t xml:space="preserve">Dans ce budget, la TPS et la TVQ ne sont pas considérées puisqu'elles sont généralement remboursables. </t>
  </si>
  <si>
    <t>Critères financiers</t>
  </si>
  <si>
    <t>Prix unitaire ($)</t>
  </si>
  <si>
    <t>-</t>
  </si>
  <si>
    <t>A - Coûts variables</t>
  </si>
  <si>
    <t>1 - Approvisionnements</t>
  </si>
  <si>
    <t>2 - Opérations culturales</t>
  </si>
  <si>
    <t>A - Produits</t>
  </si>
  <si>
    <t>3 - Mise en marché</t>
  </si>
  <si>
    <t>Buttage et plastification des buttes</t>
  </si>
  <si>
    <t>Pré-buttage</t>
  </si>
  <si>
    <t>Unité de production</t>
  </si>
  <si>
    <t>Système de production</t>
  </si>
  <si>
    <t>Assurance récolte</t>
  </si>
  <si>
    <t>Labour</t>
  </si>
  <si>
    <t>Hersage léger (vibroculteur)</t>
  </si>
  <si>
    <t>Hersage lourd (herse à disques)</t>
  </si>
  <si>
    <t>Charges sociales ($ en salaire)</t>
  </si>
  <si>
    <t>Récupération du plastique</t>
  </si>
  <si>
    <t>Insecticides</t>
  </si>
  <si>
    <t>Fauche des plants et arrachage du plastique</t>
  </si>
  <si>
    <t>Transport vers les marchés (forfait)</t>
  </si>
  <si>
    <t>Qté/ha</t>
  </si>
  <si>
    <t>Total produits</t>
  </si>
  <si>
    <t>Fertilisants/amendements</t>
  </si>
  <si>
    <t>Nombre d'unités de production</t>
  </si>
  <si>
    <t>Prix du produit par catégorie</t>
  </si>
  <si>
    <t>Toute autre information pertinente</t>
  </si>
  <si>
    <t xml:space="preserve">ha </t>
  </si>
  <si>
    <t>Rendements retenus/an</t>
  </si>
  <si>
    <t xml:space="preserve">Herbicides </t>
  </si>
  <si>
    <t>Fongicides</t>
  </si>
  <si>
    <t>Pesticides</t>
  </si>
  <si>
    <t>Épierrage</t>
  </si>
  <si>
    <t xml:space="preserve"> </t>
  </si>
  <si>
    <t>Irrigation et fertigation</t>
  </si>
  <si>
    <t>Main-d'oeuvre salariée</t>
  </si>
  <si>
    <t>Plantation</t>
  </si>
  <si>
    <t>Acaricide, fumigants et rodenticides</t>
  </si>
  <si>
    <t>Système d'irrigation (tubulure)</t>
  </si>
  <si>
    <t>Compost</t>
  </si>
  <si>
    <t>Semis</t>
  </si>
  <si>
    <t>Épandage de fertilisants</t>
  </si>
  <si>
    <t>Entretien et réparation de l'équipement</t>
  </si>
  <si>
    <t>Ficelle ou corde</t>
  </si>
  <si>
    <t>Fanage</t>
  </si>
  <si>
    <t>Râtelage</t>
  </si>
  <si>
    <t>Pressage</t>
  </si>
  <si>
    <t>Enrobage</t>
  </si>
  <si>
    <t>Transport sur la ferme</t>
  </si>
  <si>
    <t>Chaux</t>
  </si>
  <si>
    <t xml:space="preserve">Engrais granulaire </t>
  </si>
  <si>
    <t xml:space="preserve">Engrais foliaire </t>
  </si>
  <si>
    <t>Financement à CT</t>
  </si>
  <si>
    <t xml:space="preserve">Réseau de dépistage </t>
  </si>
  <si>
    <t>Séchage</t>
  </si>
  <si>
    <t>Produits</t>
  </si>
  <si>
    <t>Coûts variables</t>
  </si>
  <si>
    <t>Approvisionnements</t>
  </si>
  <si>
    <t>Opérations culturales</t>
  </si>
  <si>
    <t>Mise en marché</t>
  </si>
  <si>
    <t>Autres coûts (incluant la main-d'œuvre)</t>
  </si>
  <si>
    <t>Total</t>
  </si>
  <si>
    <t>Fumier</t>
  </si>
  <si>
    <t>Paillis et couvre-sol</t>
  </si>
  <si>
    <t>Plastique, sac, toile</t>
  </si>
  <si>
    <t>Agent de conservation</t>
  </si>
  <si>
    <t>Arrachage du paillis</t>
  </si>
  <si>
    <t>Entreposage</t>
  </si>
  <si>
    <t>Plan conjoint</t>
  </si>
  <si>
    <t xml:space="preserve">Contribution à une association </t>
  </si>
  <si>
    <t>Contribution à l'ASRA</t>
  </si>
  <si>
    <t>Passage de la fourragère</t>
  </si>
  <si>
    <t>Souffleur</t>
  </si>
  <si>
    <t>Andainage</t>
  </si>
  <si>
    <t>Battage</t>
  </si>
  <si>
    <t>Récolte</t>
  </si>
  <si>
    <t>Décompactage</t>
  </si>
  <si>
    <t>Passage d'un rouleau</t>
  </si>
  <si>
    <t>4 - Autres coûts</t>
  </si>
  <si>
    <t>Criblage</t>
  </si>
  <si>
    <t>I - DESCRIPTION DE LA PRODUCTION</t>
  </si>
  <si>
    <t>II-  CRITÈRES RETENUS</t>
  </si>
  <si>
    <t>III-  BUDGET D'EXPLOITATION</t>
  </si>
  <si>
    <t>Publicité</t>
  </si>
  <si>
    <t xml:space="preserve">Nom du conseiller : </t>
  </si>
  <si>
    <t>Budget d'entreprise en production végétale (culture annuelle)</t>
  </si>
  <si>
    <t>% couverture</t>
  </si>
  <si>
    <t>Qté totale</t>
  </si>
  <si>
    <t>Main-d'œuvre de l'exploitant</t>
  </si>
  <si>
    <t>Intérêt sur le financement à long terme</t>
  </si>
  <si>
    <t>Intérêt sur le capital investi</t>
  </si>
  <si>
    <t>Taxes foncières</t>
  </si>
  <si>
    <t>Location de terrain</t>
  </si>
  <si>
    <t>Assurances</t>
  </si>
  <si>
    <t>Bâtiments</t>
  </si>
  <si>
    <t>Machinerie</t>
  </si>
  <si>
    <t>Équipement</t>
  </si>
  <si>
    <t>Responsabilité civile</t>
  </si>
  <si>
    <t>Entretien et réparation des bâtiments</t>
  </si>
  <si>
    <t>Entretien du fonds de terre</t>
  </si>
  <si>
    <t>Chauffage</t>
  </si>
  <si>
    <t>Permis et immatriculation</t>
  </si>
  <si>
    <t>Communication</t>
  </si>
  <si>
    <t>Services publics</t>
  </si>
  <si>
    <t>Automobile et/ou camion (part de la ferme)</t>
  </si>
  <si>
    <t>Frais professionnels</t>
  </si>
  <si>
    <t>Total des coûts fixes</t>
  </si>
  <si>
    <t>Total des coûts avant amortissement</t>
  </si>
  <si>
    <t>BÉNÉFICE NET D'EXPLOITATION AVANT AMORTISSEMENT</t>
  </si>
  <si>
    <t>4 - Amortissement</t>
  </si>
  <si>
    <t>Taux linéraire</t>
  </si>
  <si>
    <t>Bâtiments d'entreposage et silos</t>
  </si>
  <si>
    <t>Bâtiments d'élevage et autres</t>
  </si>
  <si>
    <t>Fosses</t>
  </si>
  <si>
    <t>Total de l'amortissement</t>
  </si>
  <si>
    <t>Total des coûts d'exploitation</t>
  </si>
  <si>
    <t>BÉNÉFICE NET D'EXPLOITATION</t>
  </si>
  <si>
    <t>IV - DONNÉES FINANCIÈRES</t>
  </si>
  <si>
    <t>Investissements</t>
  </si>
  <si>
    <t>Fonds de terre</t>
  </si>
  <si>
    <t>Superficie</t>
  </si>
  <si>
    <t>Prix unitaire</t>
  </si>
  <si>
    <t>Coût de remplacement</t>
  </si>
  <si>
    <t>Fonds de terre et services (ha)</t>
  </si>
  <si>
    <t>Total fonds de terre et services</t>
  </si>
  <si>
    <t>Superficie ou quantité</t>
  </si>
  <si>
    <t xml:space="preserve">Type de bâtiment </t>
  </si>
  <si>
    <t>Bâtiments d’élevage et autres</t>
  </si>
  <si>
    <t>Total bâtiments</t>
  </si>
  <si>
    <t>Quantité</t>
  </si>
  <si>
    <t>Type de machinerie</t>
  </si>
  <si>
    <t>Total machinerie</t>
  </si>
  <si>
    <t>Équipements</t>
  </si>
  <si>
    <t>Type d'équipement</t>
  </si>
  <si>
    <t>Total équipements</t>
  </si>
  <si>
    <t>Sommaire des investissements, taux d'entretien, d'amortissement et d'assurance</t>
  </si>
  <si>
    <t>Coût de remplacement à neuf ($)*</t>
  </si>
  <si>
    <t>% du total</t>
  </si>
  <si>
    <t>Entretien</t>
  </si>
  <si>
    <t>Amortissement</t>
  </si>
  <si>
    <t>Assurance                               ($/1 000 $)</t>
  </si>
  <si>
    <t>Total des investissements</t>
  </si>
  <si>
    <t>Autres</t>
  </si>
  <si>
    <t>Paille</t>
  </si>
  <si>
    <t>ha</t>
  </si>
  <si>
    <t>…</t>
  </si>
  <si>
    <t>t/ha</t>
  </si>
  <si>
    <t>$/t</t>
  </si>
  <si>
    <t>Nb de passage/ha</t>
  </si>
  <si>
    <t>Produit 1</t>
  </si>
  <si>
    <t>Produit 2</t>
  </si>
  <si>
    <t>Produit 3</t>
  </si>
  <si>
    <t>TOTAL DES INVESTISSEMENTS</t>
  </si>
  <si>
    <t>Analyse de sol</t>
  </si>
  <si>
    <t>Vente produit 1</t>
  </si>
  <si>
    <t>Compensation ASRA produit 1</t>
  </si>
  <si>
    <t>Semences produit 1</t>
  </si>
  <si>
    <t>Total des coûts variables produit 1</t>
  </si>
  <si>
    <t>Marge sur coûts variables produit 1</t>
  </si>
  <si>
    <t>COÛTS LIÉS AU PRODUIT  # 2</t>
  </si>
  <si>
    <t>COÛTS LIÉS AU PRODUIT  # 3</t>
  </si>
  <si>
    <t>Marge sur coûts variables produit 3</t>
  </si>
  <si>
    <t>Total des coûts variables produit 3</t>
  </si>
  <si>
    <t>Total des coûts variables produit 2</t>
  </si>
  <si>
    <t>Marge sur coûts variables produit 2</t>
  </si>
  <si>
    <t>Vente produit 2</t>
  </si>
  <si>
    <t>Compensation ASRA produit 2</t>
  </si>
  <si>
    <t>Semences produit 2</t>
  </si>
  <si>
    <t>Vente produit 3</t>
  </si>
  <si>
    <t>Compensation ASRA produit 3</t>
  </si>
  <si>
    <t>Semences produit 3</t>
  </si>
  <si>
    <t>TOTAL DES MARGES SUR COÛTS VARIABLES</t>
  </si>
  <si>
    <t>Coûts fixes</t>
  </si>
  <si>
    <t>Bénéfice net d'exploitation av. amort.</t>
  </si>
  <si>
    <t>Assurance inventaire ($)</t>
  </si>
  <si>
    <r>
      <t xml:space="preserve">Pour vous aider à remplir ce gabarit, vous pouvez vous appuyer sur les divers budgets à l'hectare que l'on retrouve parmi les AGDEX 100 et 200 de la collection des </t>
    </r>
    <r>
      <rPr>
        <i/>
        <sz val="10"/>
        <rFont val="Arial"/>
        <family val="2"/>
      </rPr>
      <t>Références économiques</t>
    </r>
    <r>
      <rPr>
        <sz val="10"/>
        <rFont val="Arial"/>
        <family val="2"/>
      </rPr>
      <t xml:space="preserve">. </t>
    </r>
  </si>
  <si>
    <t>Travaux à forfait</t>
  </si>
  <si>
    <t>Pierre à chaux</t>
  </si>
  <si>
    <t xml:space="preserve">3 - Coûts fixes </t>
  </si>
  <si>
    <t>Titre:</t>
  </si>
  <si>
    <r>
      <t>Entreprise</t>
    </r>
    <r>
      <rPr>
        <b/>
        <sz val="8"/>
        <rFont val="Arial"/>
        <family val="2"/>
      </rPr>
      <t xml:space="preserve"> : </t>
    </r>
  </si>
  <si>
    <t>Date:</t>
  </si>
  <si>
    <t>No de scénario :</t>
  </si>
  <si>
    <t xml:space="preserve">  Adresse :</t>
  </si>
  <si>
    <t xml:space="preserve">  Nom du client : </t>
  </si>
  <si>
    <t>Largeur</t>
  </si>
  <si>
    <t>Longueur</t>
  </si>
  <si>
    <t>Les coûts de financement à long terme, la rémunération du travail de l'exploitant ainsi que le PCSRA ne sont pas inclus dans le budget.</t>
  </si>
  <si>
    <t>1 hectare (ha)</t>
  </si>
  <si>
    <t>Répartition des unité de productions si plus d'un type de culture (exemple: maïs, soya...)</t>
  </si>
  <si>
    <t>Fond de terre et services</t>
  </si>
  <si>
    <t>* Cette section se remplit automatiquement. Voir la section « Données financières »  pour le détail des investissements.</t>
  </si>
  <si>
    <r>
      <t>COÛTS LIÉS AU PRODUIT n</t>
    </r>
    <r>
      <rPr>
        <b/>
        <i/>
        <vertAlign val="superscript"/>
        <sz val="10"/>
        <rFont val="Arial"/>
        <family val="2"/>
      </rPr>
      <t>o</t>
    </r>
    <r>
      <rPr>
        <b/>
        <i/>
        <sz val="10"/>
        <rFont val="Arial"/>
        <family val="2"/>
      </rPr>
      <t xml:space="preserve"> 1</t>
    </r>
  </si>
  <si>
    <t>Agri-investissement et Agri-Québec</t>
  </si>
</sst>
</file>

<file path=xl/styles.xml><?xml version="1.0" encoding="utf-8"?>
<styleSheet xmlns="http://schemas.openxmlformats.org/spreadsheetml/2006/main">
  <numFmts count="4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(&quot;@&quot;)&quot;"/>
    <numFmt numFmtId="174" formatCode="#,##0\ _$"/>
    <numFmt numFmtId="175" formatCode="#,##0&quot; mois&quot;"/>
    <numFmt numFmtId="176" formatCode="#,##0.00\ _$"/>
    <numFmt numFmtId="177" formatCode="&quot;( &quot;##.0&quot; % des stocks) (kg)&quot;"/>
    <numFmt numFmtId="178" formatCode="#,##0.00\ &quot;$&quot;"/>
    <numFmt numFmtId="179" formatCode="&quot;Chaux : 5 t/ha une fois aux &quot;0&quot; ans&quot;"/>
    <numFmt numFmtId="180" formatCode="#.##0\."/>
    <numFmt numFmtId="181" formatCode="&quot;$&quot;#\."/>
    <numFmt numFmtId="182" formatCode="%#\.0"/>
    <numFmt numFmtId="183" formatCode="&quot;Financement à court terme ($)&quot;\ "/>
    <numFmt numFmtId="184" formatCode="\F"/>
    <numFmt numFmtId="185" formatCode="0.0"/>
    <numFmt numFmtId="186" formatCode="#,##0\ [$$-C0C]_-"/>
    <numFmt numFmtId="187" formatCode="0.00&quot; $/1 000 $&quot;"/>
    <numFmt numFmtId="188" formatCode="#,##0\ &quot;$&quot;"/>
    <numFmt numFmtId="189" formatCode="#,##0_);\(#,##0\)"/>
    <numFmt numFmtId="190" formatCode="0_)"/>
    <numFmt numFmtId="191" formatCode="#,##0&quot; m²&quot;"/>
    <numFmt numFmtId="192" formatCode="#,##0.00\ &quot;$&quot;&quot;/m²&quot;"/>
    <numFmt numFmtId="193" formatCode="#,##0.0&quot; m²&quot;"/>
    <numFmt numFmtId="194" formatCode="#,##0.0_);\(#,##0.0\)"/>
    <numFmt numFmtId="195" formatCode="#,##0.00_);\(#,##0.00\)"/>
    <numFmt numFmtId="196" formatCode="0.00&quot; m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8"/>
      <color indexed="12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8" fillId="0" borderId="0">
      <alignment horizontal="center"/>
      <protection locked="0"/>
    </xf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82" fontId="8" fillId="0" borderId="0">
      <alignment/>
      <protection locked="0"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80" fontId="8" fillId="0" borderId="0">
      <alignment/>
      <protection locked="0"/>
    </xf>
  </cellStyleXfs>
  <cellXfs count="264">
    <xf numFmtId="0" fontId="0" fillId="0" borderId="0" xfId="0" applyAlignment="1">
      <alignment/>
    </xf>
    <xf numFmtId="0" fontId="0" fillId="0" borderId="0" xfId="51" applyFont="1">
      <alignment/>
      <protection/>
    </xf>
    <xf numFmtId="0" fontId="3" fillId="0" borderId="0" xfId="51" applyFont="1" applyFill="1" applyAlignment="1">
      <alignment horizontal="right"/>
      <protection/>
    </xf>
    <xf numFmtId="0" fontId="0" fillId="0" borderId="10" xfId="51" applyFont="1" applyBorder="1">
      <alignment/>
      <protection/>
    </xf>
    <xf numFmtId="0" fontId="0" fillId="0" borderId="0" xfId="51" applyFont="1" applyBorder="1">
      <alignment/>
      <protection/>
    </xf>
    <xf numFmtId="0" fontId="4" fillId="0" borderId="0" xfId="51" applyFont="1">
      <alignment/>
      <protection/>
    </xf>
    <xf numFmtId="0" fontId="0" fillId="0" borderId="0" xfId="51" applyFont="1" applyFill="1" applyAlignment="1">
      <alignment/>
      <protection/>
    </xf>
    <xf numFmtId="0" fontId="0" fillId="0" borderId="0" xfId="51" applyFont="1" applyFill="1" applyAlignment="1">
      <alignment horizontal="left" wrapText="1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0" fontId="2" fillId="0" borderId="0" xfId="51" applyFont="1" applyFill="1">
      <alignment/>
      <protection/>
    </xf>
    <xf numFmtId="0" fontId="0" fillId="0" borderId="0" xfId="51" applyFont="1" applyFill="1" applyAlignment="1">
      <alignment horizontal="left" indent="3"/>
      <protection/>
    </xf>
    <xf numFmtId="173" fontId="0" fillId="0" borderId="0" xfId="51" applyNumberFormat="1" applyFont="1" applyFill="1">
      <alignment/>
      <protection/>
    </xf>
    <xf numFmtId="0" fontId="0" fillId="0" borderId="11" xfId="51" applyFont="1" applyFill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horizontal="left" indent="2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176" fontId="6" fillId="0" borderId="0" xfId="51" applyNumberFormat="1" applyFont="1" applyFill="1" applyAlignment="1">
      <alignment horizontal="right"/>
      <protection/>
    </xf>
    <xf numFmtId="174" fontId="0" fillId="0" borderId="0" xfId="51" applyNumberFormat="1" applyFont="1" applyFill="1" applyBorder="1" applyAlignment="1">
      <alignment horizontal="right" vertical="center"/>
      <protection/>
    </xf>
    <xf numFmtId="0" fontId="6" fillId="0" borderId="0" xfId="51" applyFont="1" applyFill="1" applyBorder="1" applyAlignment="1">
      <alignment horizontal="left"/>
      <protection/>
    </xf>
    <xf numFmtId="173" fontId="0" fillId="0" borderId="0" xfId="51" applyNumberFormat="1" applyFont="1" applyFill="1" applyBorder="1">
      <alignment/>
      <protection/>
    </xf>
    <xf numFmtId="173" fontId="0" fillId="0" borderId="0" xfId="51" applyNumberFormat="1" applyFont="1" applyFill="1" applyBorder="1" applyAlignment="1">
      <alignment vertical="center"/>
      <protection/>
    </xf>
    <xf numFmtId="0" fontId="4" fillId="0" borderId="0" xfId="51" applyFont="1" applyFill="1">
      <alignment/>
      <protection/>
    </xf>
    <xf numFmtId="43" fontId="0" fillId="0" borderId="0" xfId="45" applyFont="1" applyFill="1" applyAlignment="1">
      <alignment horizontal="center"/>
    </xf>
    <xf numFmtId="3" fontId="0" fillId="0" borderId="0" xfId="45" applyNumberFormat="1" applyFont="1" applyFill="1" applyAlignment="1">
      <alignment horizontal="right"/>
    </xf>
    <xf numFmtId="0" fontId="5" fillId="0" borderId="0" xfId="51" applyFont="1" applyFill="1" applyAlignment="1">
      <alignment horizontal="right"/>
      <protection/>
    </xf>
    <xf numFmtId="5" fontId="5" fillId="0" borderId="0" xfId="48" applyNumberFormat="1" applyFont="1" applyFill="1" applyAlignment="1">
      <alignment horizontal="right"/>
    </xf>
    <xf numFmtId="174" fontId="0" fillId="0" borderId="0" xfId="51" applyNumberFormat="1" applyFont="1" applyFill="1" applyAlignment="1">
      <alignment horizontal="right"/>
      <protection/>
    </xf>
    <xf numFmtId="0" fontId="0" fillId="0" borderId="0" xfId="0" applyFont="1" applyAlignment="1">
      <alignment horizontal="left" indent="2"/>
    </xf>
    <xf numFmtId="10" fontId="0" fillId="0" borderId="0" xfId="51" applyNumberFormat="1" applyFont="1" applyFill="1" applyAlignment="1">
      <alignment horizontal="right"/>
      <protection/>
    </xf>
    <xf numFmtId="176" fontId="0" fillId="0" borderId="0" xfId="51" applyNumberFormat="1" applyFont="1" applyFill="1" applyBorder="1" applyAlignment="1">
      <alignment horizontal="right" vertical="center"/>
      <protection/>
    </xf>
    <xf numFmtId="3" fontId="0" fillId="0" borderId="0" xfId="51" applyNumberFormat="1" applyFont="1" applyFill="1" applyAlignment="1">
      <alignment horizontal="right" indent="1"/>
      <protection/>
    </xf>
    <xf numFmtId="0" fontId="0" fillId="0" borderId="0" xfId="51" applyFont="1" applyFill="1" applyAlignment="1">
      <alignment horizontal="left" wrapText="1" indent="5"/>
      <protection/>
    </xf>
    <xf numFmtId="0" fontId="0" fillId="0" borderId="0" xfId="51" applyFont="1" applyFill="1" applyAlignment="1">
      <alignment horizontal="right"/>
      <protection/>
    </xf>
    <xf numFmtId="5" fontId="0" fillId="0" borderId="0" xfId="48" applyNumberFormat="1" applyFont="1" applyFill="1" applyAlignment="1">
      <alignment horizontal="right"/>
    </xf>
    <xf numFmtId="3" fontId="0" fillId="0" borderId="0" xfId="51" applyNumberFormat="1" applyFont="1" applyFill="1" applyBorder="1" applyAlignment="1">
      <alignment horizontal="right" vertical="center" indent="1"/>
      <protection/>
    </xf>
    <xf numFmtId="176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>
      <alignment/>
      <protection/>
    </xf>
    <xf numFmtId="0" fontId="0" fillId="0" borderId="0" xfId="51" applyFont="1" applyFill="1" applyAlignment="1">
      <alignment horizontal="center"/>
      <protection/>
    </xf>
    <xf numFmtId="4" fontId="0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173" fontId="0" fillId="0" borderId="11" xfId="51" applyNumberFormat="1" applyFont="1" applyFill="1" applyBorder="1">
      <alignment/>
      <protection/>
    </xf>
    <xf numFmtId="0" fontId="0" fillId="0" borderId="11" xfId="51" applyFont="1" applyFill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/>
      <protection/>
    </xf>
    <xf numFmtId="172" fontId="6" fillId="0" borderId="0" xfId="51" applyNumberFormat="1" applyFont="1" applyFill="1" applyAlignment="1">
      <alignment horizontal="right" indent="1"/>
      <protection/>
    </xf>
    <xf numFmtId="0" fontId="6" fillId="0" borderId="0" xfId="51" applyFont="1" applyFill="1">
      <alignment/>
      <protection/>
    </xf>
    <xf numFmtId="174" fontId="6" fillId="0" borderId="0" xfId="51" applyNumberFormat="1" applyFont="1" applyFill="1">
      <alignment/>
      <protection/>
    </xf>
    <xf numFmtId="1" fontId="6" fillId="0" borderId="0" xfId="51" applyNumberFormat="1" applyFont="1" applyFill="1" applyBorder="1" applyAlignment="1">
      <alignment horizontal="left" indent="3"/>
      <protection/>
    </xf>
    <xf numFmtId="4" fontId="6" fillId="0" borderId="0" xfId="51" applyNumberFormat="1" applyFont="1" applyFill="1" applyAlignment="1">
      <alignment horizontal="right"/>
      <protection/>
    </xf>
    <xf numFmtId="0" fontId="2" fillId="0" borderId="0" xfId="51" applyFont="1" applyFill="1" applyAlignment="1">
      <alignment horizontal="right"/>
      <protection/>
    </xf>
    <xf numFmtId="5" fontId="2" fillId="0" borderId="0" xfId="48" applyNumberFormat="1" applyFont="1" applyFill="1" applyAlignment="1">
      <alignment horizontal="right"/>
    </xf>
    <xf numFmtId="176" fontId="6" fillId="0" borderId="0" xfId="51" applyNumberFormat="1" applyFont="1" applyFill="1">
      <alignment/>
      <protection/>
    </xf>
    <xf numFmtId="5" fontId="7" fillId="0" borderId="0" xfId="48" applyNumberFormat="1" applyFont="1" applyFill="1" applyAlignment="1">
      <alignment horizontal="right"/>
    </xf>
    <xf numFmtId="0" fontId="5" fillId="0" borderId="0" xfId="51" applyFont="1" applyFill="1">
      <alignment/>
      <protection/>
    </xf>
    <xf numFmtId="0" fontId="0" fillId="0" borderId="11" xfId="51" applyFont="1" applyFill="1" applyBorder="1">
      <alignment/>
      <protection/>
    </xf>
    <xf numFmtId="4" fontId="0" fillId="0" borderId="0" xfId="51" applyNumberFormat="1" applyFont="1" applyFill="1" applyAlignment="1">
      <alignment horizontal="right" indent="1"/>
      <protection/>
    </xf>
    <xf numFmtId="173" fontId="0" fillId="0" borderId="11" xfId="51" applyNumberFormat="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right"/>
    </xf>
    <xf numFmtId="4" fontId="6" fillId="0" borderId="0" xfId="51" applyNumberFormat="1" applyFont="1" applyFill="1" applyAlignment="1">
      <alignment horizontal="right" indent="1"/>
      <protection/>
    </xf>
    <xf numFmtId="9" fontId="6" fillId="0" borderId="0" xfId="51" applyNumberFormat="1" applyFont="1" applyFill="1" applyAlignment="1">
      <alignment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Font="1" applyFill="1" applyAlignment="1">
      <alignment horizontal="center"/>
      <protection/>
    </xf>
    <xf numFmtId="0" fontId="4" fillId="0" borderId="0" xfId="51" applyFont="1" applyFill="1" applyAlignment="1">
      <alignment horizontal="left" indent="1"/>
      <protection/>
    </xf>
    <xf numFmtId="0" fontId="9" fillId="0" borderId="0" xfId="0" applyFont="1" applyFill="1" applyAlignment="1">
      <alignment horizontal="right"/>
    </xf>
    <xf numFmtId="5" fontId="9" fillId="0" borderId="0" xfId="48" applyNumberFormat="1" applyFont="1" applyFill="1" applyAlignment="1">
      <alignment horizontal="right"/>
    </xf>
    <xf numFmtId="0" fontId="0" fillId="0" borderId="0" xfId="0" applyFont="1" applyFill="1" applyAlignment="1">
      <alignment horizontal="left" indent="3"/>
    </xf>
    <xf numFmtId="1" fontId="6" fillId="0" borderId="0" xfId="56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11" xfId="51" applyFont="1" applyFill="1" applyBorder="1" applyAlignment="1">
      <alignment horizontal="center" vertical="top" wrapText="1"/>
      <protection/>
    </xf>
    <xf numFmtId="0" fontId="10" fillId="0" borderId="0" xfId="51" applyFont="1" applyFill="1">
      <alignment/>
      <protection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left"/>
      <protection/>
    </xf>
    <xf numFmtId="174" fontId="6" fillId="0" borderId="0" xfId="51" applyNumberFormat="1" applyFont="1" applyFill="1" applyAlignment="1">
      <alignment horizontal="left"/>
      <protection/>
    </xf>
    <xf numFmtId="1" fontId="0" fillId="0" borderId="0" xfId="51" applyNumberFormat="1" applyFont="1" applyFill="1" applyAlignment="1">
      <alignment horizontal="right" indent="1"/>
      <protection/>
    </xf>
    <xf numFmtId="4" fontId="0" fillId="0" borderId="0" xfId="45" applyNumberFormat="1" applyFont="1" applyFill="1" applyAlignment="1">
      <alignment horizontal="right" indent="1"/>
    </xf>
    <xf numFmtId="1" fontId="2" fillId="0" borderId="0" xfId="51" applyNumberFormat="1" applyFont="1" applyFill="1" applyAlignment="1">
      <alignment horizontal="right"/>
      <protection/>
    </xf>
    <xf numFmtId="0" fontId="2" fillId="0" borderId="0" xfId="51" applyFont="1" applyFill="1" applyAlignment="1">
      <alignment horizontal="left"/>
      <protection/>
    </xf>
    <xf numFmtId="174" fontId="0" fillId="0" borderId="0" xfId="51" applyNumberFormat="1" applyFont="1" applyFill="1" applyAlignment="1">
      <alignment/>
      <protection/>
    </xf>
    <xf numFmtId="1" fontId="6" fillId="0" borderId="0" xfId="45" applyNumberFormat="1" applyFont="1" applyFill="1" applyAlignment="1">
      <alignment horizontal="right" indent="1"/>
    </xf>
    <xf numFmtId="0" fontId="0" fillId="0" borderId="0" xfId="51" applyFont="1" applyFill="1" applyAlignment="1">
      <alignment horizontal="left" indent="4"/>
      <protection/>
    </xf>
    <xf numFmtId="1" fontId="0" fillId="0" borderId="0" xfId="45" applyNumberFormat="1" applyFont="1" applyFill="1" applyAlignment="1">
      <alignment horizontal="right" indent="1"/>
    </xf>
    <xf numFmtId="0" fontId="0" fillId="0" borderId="0" xfId="51" applyFont="1" applyFill="1" applyAlignment="1">
      <alignment horizontal="right" indent="1"/>
      <protection/>
    </xf>
    <xf numFmtId="0" fontId="5" fillId="0" borderId="0" xfId="51" applyFont="1" applyFill="1" applyAlignment="1">
      <alignment horizontal="left" indent="3"/>
      <protection/>
    </xf>
    <xf numFmtId="3" fontId="5" fillId="0" borderId="0" xfId="51" applyNumberFormat="1" applyFont="1" applyFill="1">
      <alignment/>
      <protection/>
    </xf>
    <xf numFmtId="174" fontId="5" fillId="0" borderId="0" xfId="51" applyNumberFormat="1" applyFont="1" applyFill="1" applyAlignment="1">
      <alignment horizontal="right"/>
      <protection/>
    </xf>
    <xf numFmtId="1" fontId="0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 indent="1"/>
      <protection/>
    </xf>
    <xf numFmtId="4" fontId="0" fillId="0" borderId="0" xfId="51" applyNumberFormat="1" applyFont="1" applyFill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 horizontal="left" vertical="center" indent="1"/>
      <protection/>
    </xf>
    <xf numFmtId="0" fontId="9" fillId="0" borderId="0" xfId="51" applyFont="1" applyFill="1" applyAlignment="1">
      <alignment horizontal="right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3" fontId="6" fillId="0" borderId="0" xfId="51" applyNumberFormat="1" applyFont="1" applyFill="1" applyAlignment="1">
      <alignment horizontal="right" indent="1"/>
      <protection/>
    </xf>
    <xf numFmtId="186" fontId="0" fillId="0" borderId="0" xfId="51" applyNumberFormat="1" applyFont="1" applyFill="1" applyBorder="1" applyAlignment="1">
      <alignment horizontal="right" vertical="center" indent="1"/>
      <protection/>
    </xf>
    <xf numFmtId="0" fontId="10" fillId="0" borderId="0" xfId="51" applyFont="1" applyFill="1" applyBorder="1" applyAlignment="1">
      <alignment/>
      <protection/>
    </xf>
    <xf numFmtId="187" fontId="11" fillId="0" borderId="0" xfId="51" applyNumberFormat="1" applyFont="1" applyFill="1" applyAlignment="1">
      <alignment horizontal="right"/>
      <protection/>
    </xf>
    <xf numFmtId="10" fontId="0" fillId="0" borderId="0" xfId="51" applyNumberFormat="1" applyFont="1" applyFill="1" applyAlignment="1">
      <alignment/>
      <protection/>
    </xf>
    <xf numFmtId="5" fontId="9" fillId="0" borderId="0" xfId="51" applyNumberFormat="1" applyFont="1" applyFill="1">
      <alignment/>
      <protection/>
    </xf>
    <xf numFmtId="0" fontId="0" fillId="0" borderId="0" xfId="51" applyFont="1" applyFill="1" applyBorder="1" applyAlignment="1">
      <alignment horizontal="center" vertical="top" wrapText="1"/>
      <protection/>
    </xf>
    <xf numFmtId="0" fontId="0" fillId="0" borderId="0" xfId="51" applyFont="1" applyFill="1" applyBorder="1" applyAlignment="1">
      <alignment horizontal="left" vertical="center" indent="2"/>
      <protection/>
    </xf>
    <xf numFmtId="188" fontId="0" fillId="0" borderId="0" xfId="51" applyNumberFormat="1" applyFont="1" applyFill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 horizontal="left" vertical="center" indent="3"/>
      <protection/>
    </xf>
    <xf numFmtId="0" fontId="2" fillId="0" borderId="0" xfId="51" applyFont="1" applyFill="1" applyBorder="1" applyAlignment="1">
      <alignment horizontal="right" vertical="top"/>
      <protection/>
    </xf>
    <xf numFmtId="0" fontId="0" fillId="0" borderId="0" xfId="52" applyFont="1">
      <alignment/>
      <protection/>
    </xf>
    <xf numFmtId="0" fontId="13" fillId="0" borderId="0" xfId="52" applyFont="1" applyFill="1" applyAlignment="1" applyProtection="1">
      <alignment/>
      <protection/>
    </xf>
    <xf numFmtId="0" fontId="0" fillId="0" borderId="0" xfId="52" applyFont="1" applyFill="1">
      <alignment/>
      <protection/>
    </xf>
    <xf numFmtId="0" fontId="14" fillId="0" borderId="0" xfId="52" applyFont="1" applyFill="1">
      <alignment/>
      <protection/>
    </xf>
    <xf numFmtId="189" fontId="14" fillId="0" borderId="0" xfId="52" applyNumberFormat="1" applyFont="1" applyFill="1" applyProtection="1">
      <alignment/>
      <protection/>
    </xf>
    <xf numFmtId="188" fontId="9" fillId="0" borderId="0" xfId="0" applyNumberFormat="1" applyFont="1" applyFill="1" applyAlignment="1">
      <alignment/>
    </xf>
    <xf numFmtId="190" fontId="14" fillId="0" borderId="0" xfId="52" applyNumberFormat="1" applyFont="1" applyFill="1" applyProtection="1">
      <alignment/>
      <protection/>
    </xf>
    <xf numFmtId="0" fontId="14" fillId="0" borderId="0" xfId="52" applyFont="1" applyFill="1" applyAlignment="1" applyProtection="1">
      <alignment horizontal="right"/>
      <protection/>
    </xf>
    <xf numFmtId="188" fontId="5" fillId="0" borderId="0" xfId="0" applyNumberFormat="1" applyFont="1" applyFill="1" applyAlignment="1">
      <alignment/>
    </xf>
    <xf numFmtId="0" fontId="2" fillId="0" borderId="0" xfId="0" applyFont="1" applyAlignment="1">
      <alignment horizontal="left" indent="2"/>
    </xf>
    <xf numFmtId="191" fontId="6" fillId="0" borderId="0" xfId="52" applyNumberFormat="1" applyFont="1" applyFill="1" applyAlignment="1" applyProtection="1">
      <alignment horizontal="center"/>
      <protection locked="0"/>
    </xf>
    <xf numFmtId="192" fontId="6" fillId="0" borderId="0" xfId="52" applyNumberFormat="1" applyFont="1" applyFill="1" applyAlignment="1" applyProtection="1">
      <alignment horizontal="center"/>
      <protection locked="0"/>
    </xf>
    <xf numFmtId="0" fontId="14" fillId="0" borderId="0" xfId="52" applyFont="1" applyFill="1" applyAlignment="1" applyProtection="1" quotePrefix="1">
      <alignment/>
      <protection/>
    </xf>
    <xf numFmtId="0" fontId="14" fillId="0" borderId="0" xfId="52" applyFont="1" applyFill="1" applyProtection="1">
      <alignment/>
      <protection/>
    </xf>
    <xf numFmtId="0" fontId="14" fillId="0" borderId="0" xfId="52" applyFont="1" applyFill="1" applyAlignment="1" applyProtection="1">
      <alignment horizontal="left" indent="3"/>
      <protection/>
    </xf>
    <xf numFmtId="0" fontId="14" fillId="0" borderId="0" xfId="52" applyFont="1" applyFill="1" applyAlignment="1" applyProtection="1">
      <alignment/>
      <protection/>
    </xf>
    <xf numFmtId="0" fontId="14" fillId="0" borderId="0" xfId="52" applyFont="1" applyFill="1" applyProtection="1">
      <alignment/>
      <protection locked="0"/>
    </xf>
    <xf numFmtId="193" fontId="6" fillId="0" borderId="0" xfId="52" applyNumberFormat="1" applyFont="1" applyFill="1" applyAlignment="1" applyProtection="1">
      <alignment horizontal="center"/>
      <protection locked="0"/>
    </xf>
    <xf numFmtId="194" fontId="14" fillId="0" borderId="0" xfId="52" applyNumberFormat="1" applyFont="1" applyFill="1" applyAlignment="1" applyProtection="1">
      <alignment horizontal="center"/>
      <protection/>
    </xf>
    <xf numFmtId="0" fontId="14" fillId="0" borderId="0" xfId="52" applyFont="1" applyFill="1" applyAlignment="1">
      <alignment horizontal="center"/>
      <protection/>
    </xf>
    <xf numFmtId="0" fontId="14" fillId="0" borderId="0" xfId="52" applyFont="1" applyFill="1" applyAlignment="1" applyProtection="1">
      <alignment horizontal="center"/>
      <protection/>
    </xf>
    <xf numFmtId="3" fontId="6" fillId="0" borderId="0" xfId="52" applyNumberFormat="1" applyFont="1" applyFill="1" applyAlignment="1" applyProtection="1">
      <alignment horizontal="right"/>
      <protection locked="0"/>
    </xf>
    <xf numFmtId="189" fontId="15" fillId="0" borderId="0" xfId="52" applyNumberFormat="1" applyFont="1" applyFill="1" applyProtection="1">
      <alignment/>
      <protection/>
    </xf>
    <xf numFmtId="195" fontId="14" fillId="0" borderId="0" xfId="52" applyNumberFormat="1" applyFont="1" applyFill="1" applyProtection="1">
      <alignment/>
      <protection locked="0"/>
    </xf>
    <xf numFmtId="0" fontId="2" fillId="0" borderId="0" xfId="51" applyFont="1" applyFill="1" applyAlignment="1">
      <alignment horizontal="left" indent="3"/>
      <protection/>
    </xf>
    <xf numFmtId="188" fontId="0" fillId="0" borderId="0" xfId="51" applyNumberFormat="1" applyFont="1" applyFill="1">
      <alignment/>
      <protection/>
    </xf>
    <xf numFmtId="10" fontId="0" fillId="0" borderId="0" xfId="51" applyNumberFormat="1" applyFont="1" applyFill="1" applyAlignment="1">
      <alignment horizontal="right" indent="1"/>
      <protection/>
    </xf>
    <xf numFmtId="1" fontId="6" fillId="0" borderId="0" xfId="56" applyNumberFormat="1" applyFont="1" applyFill="1" applyAlignment="1">
      <alignment horizontal="right" indent="1"/>
    </xf>
    <xf numFmtId="10" fontId="6" fillId="0" borderId="0" xfId="51" applyNumberFormat="1" applyFont="1" applyFill="1" applyAlignment="1">
      <alignment horizontal="right" indent="1"/>
      <protection/>
    </xf>
    <xf numFmtId="0" fontId="0" fillId="0" borderId="0" xfId="51" applyFont="1" applyFill="1" applyBorder="1" applyAlignment="1">
      <alignment horizontal="left" vertical="center" indent="4"/>
      <protection/>
    </xf>
    <xf numFmtId="188" fontId="9" fillId="0" borderId="0" xfId="51" applyNumberFormat="1" applyFont="1" applyFill="1">
      <alignment/>
      <protection/>
    </xf>
    <xf numFmtId="0" fontId="16" fillId="0" borderId="0" xfId="52" applyFont="1" applyFill="1" applyAlignment="1" applyProtection="1">
      <alignment horizontal="right"/>
      <protection/>
    </xf>
    <xf numFmtId="3" fontId="0" fillId="0" borderId="0" xfId="51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 indent="1"/>
    </xf>
    <xf numFmtId="10" fontId="0" fillId="0" borderId="0" xfId="53" applyNumberFormat="1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left" indent="3"/>
    </xf>
    <xf numFmtId="177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184" fontId="0" fillId="0" borderId="0" xfId="0" applyNumberFormat="1" applyFont="1" applyFill="1" applyAlignment="1">
      <alignment horizontal="left" indent="2"/>
    </xf>
    <xf numFmtId="183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center"/>
    </xf>
    <xf numFmtId="185" fontId="0" fillId="0" borderId="0" xfId="0" applyNumberFormat="1" applyFont="1" applyFill="1" applyAlignment="1">
      <alignment horizontal="center"/>
    </xf>
    <xf numFmtId="186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8" fillId="0" borderId="0" xfId="51" applyFont="1">
      <alignment/>
      <protection/>
    </xf>
    <xf numFmtId="17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51" applyFont="1" applyAlignment="1">
      <alignment/>
      <protection/>
    </xf>
    <xf numFmtId="0" fontId="3" fillId="0" borderId="0" xfId="51" applyFont="1" applyBorder="1" applyAlignment="1">
      <alignment horizontal="right"/>
      <protection/>
    </xf>
    <xf numFmtId="0" fontId="18" fillId="0" borderId="0" xfId="51" applyFont="1" applyFill="1">
      <alignment/>
      <protection/>
    </xf>
    <xf numFmtId="0" fontId="18" fillId="0" borderId="10" xfId="51" applyFont="1" applyBorder="1">
      <alignment/>
      <protection/>
    </xf>
    <xf numFmtId="0" fontId="18" fillId="0" borderId="10" xfId="51" applyFont="1" applyFill="1" applyBorder="1">
      <alignment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2" fontId="0" fillId="0" borderId="0" xfId="51" applyNumberFormat="1" applyFont="1" applyFill="1" applyAlignment="1">
      <alignment horizontal="right" inden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/>
    </xf>
    <xf numFmtId="178" fontId="5" fillId="0" borderId="0" xfId="56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4" applyFont="1" applyAlignment="1">
      <alignment horizontal="left" indent="3"/>
      <protection/>
    </xf>
    <xf numFmtId="0" fontId="5" fillId="0" borderId="0" xfId="0" applyFont="1" applyFill="1" applyAlignment="1">
      <alignment horizontal="left" indent="5"/>
    </xf>
    <xf numFmtId="0" fontId="0" fillId="0" borderId="0" xfId="54" applyFont="1" applyAlignment="1">
      <alignment horizontal="left" indent="3"/>
      <protection/>
    </xf>
    <xf numFmtId="3" fontId="0" fillId="0" borderId="0" xfId="0" applyNumberFormat="1" applyFont="1" applyFill="1" applyAlignment="1">
      <alignment horizontal="right" indent="1"/>
    </xf>
    <xf numFmtId="188" fontId="5" fillId="0" borderId="0" xfId="0" applyNumberFormat="1" applyFont="1" applyFill="1" applyAlignment="1">
      <alignment horizontal="right" indent="1"/>
    </xf>
    <xf numFmtId="2" fontId="0" fillId="0" borderId="0" xfId="51" applyNumberFormat="1" applyFont="1" applyFill="1" applyAlignment="1">
      <alignment horizontal="center"/>
      <protection/>
    </xf>
    <xf numFmtId="9" fontId="21" fillId="0" borderId="0" xfId="56" applyNumberFormat="1" applyFont="1" applyFill="1" applyAlignment="1">
      <alignment horizontal="right" indent="1"/>
    </xf>
    <xf numFmtId="188" fontId="21" fillId="0" borderId="0" xfId="51" applyNumberFormat="1" applyFont="1" applyFill="1" applyBorder="1" applyAlignment="1">
      <alignment horizontal="right" vertical="center" indent="1"/>
      <protection/>
    </xf>
    <xf numFmtId="0" fontId="0" fillId="0" borderId="0" xfId="51" applyFont="1" applyFill="1" applyBorder="1" applyAlignment="1">
      <alignment/>
      <protection/>
    </xf>
    <xf numFmtId="173" fontId="0" fillId="0" borderId="0" xfId="51" applyNumberFormat="1" applyFont="1" applyFill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 horizontal="left" indent="2"/>
    </xf>
    <xf numFmtId="17" fontId="23" fillId="0" borderId="0" xfId="0" applyNumberFormat="1" applyFont="1" applyFill="1" applyAlignment="1">
      <alignment/>
    </xf>
    <xf numFmtId="0" fontId="3" fillId="0" borderId="10" xfId="51" applyFont="1" applyBorder="1" applyAlignment="1">
      <alignment/>
      <protection/>
    </xf>
    <xf numFmtId="0" fontId="3" fillId="0" borderId="0" xfId="51" applyFont="1" applyAlignment="1">
      <alignment horizontal="right"/>
      <protection/>
    </xf>
    <xf numFmtId="17" fontId="3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3" fillId="0" borderId="10" xfId="51" applyFont="1" applyBorder="1" applyAlignment="1">
      <alignment vertical="center"/>
      <protection/>
    </xf>
    <xf numFmtId="0" fontId="6" fillId="33" borderId="0" xfId="51" applyFont="1" applyFill="1">
      <alignment/>
      <protection/>
    </xf>
    <xf numFmtId="10" fontId="6" fillId="33" borderId="0" xfId="51" applyNumberFormat="1" applyFont="1" applyFill="1" applyAlignment="1">
      <alignment horizontal="right" indent="1"/>
      <protection/>
    </xf>
    <xf numFmtId="2" fontId="6" fillId="33" borderId="0" xfId="0" applyNumberFormat="1" applyFont="1" applyFill="1" applyAlignment="1">
      <alignment horizontal="right" indent="1"/>
    </xf>
    <xf numFmtId="185" fontId="6" fillId="33" borderId="0" xfId="56" applyNumberFormat="1" applyFont="1" applyFill="1" applyAlignment="1">
      <alignment/>
    </xf>
    <xf numFmtId="4" fontId="6" fillId="33" borderId="0" xfId="51" applyNumberFormat="1" applyFont="1" applyFill="1" applyAlignment="1">
      <alignment horizontal="right" indent="1"/>
      <protection/>
    </xf>
    <xf numFmtId="2" fontId="6" fillId="33" borderId="0" xfId="51" applyNumberFormat="1" applyFont="1" applyFill="1" applyAlignment="1">
      <alignment horizontal="right" indent="1"/>
      <protection/>
    </xf>
    <xf numFmtId="3" fontId="6" fillId="33" borderId="0" xfId="51" applyNumberFormat="1" applyFont="1" applyFill="1" applyAlignment="1">
      <alignment horizontal="right" indent="1"/>
      <protection/>
    </xf>
    <xf numFmtId="176" fontId="6" fillId="33" borderId="0" xfId="51" applyNumberFormat="1" applyFont="1" applyFill="1" applyAlignment="1">
      <alignment horizontal="right"/>
      <protection/>
    </xf>
    <xf numFmtId="10" fontId="6" fillId="33" borderId="0" xfId="51" applyNumberFormat="1" applyFont="1" applyFill="1" applyAlignment="1">
      <alignment horizontal="right"/>
      <protection/>
    </xf>
    <xf numFmtId="187" fontId="20" fillId="33" borderId="0" xfId="51" applyNumberFormat="1" applyFont="1" applyFill="1" applyAlignment="1">
      <alignment horizontal="right"/>
      <protection/>
    </xf>
    <xf numFmtId="9" fontId="6" fillId="33" borderId="0" xfId="51" applyNumberFormat="1" applyFont="1" applyFill="1" applyAlignment="1">
      <alignment/>
      <protection/>
    </xf>
    <xf numFmtId="175" fontId="6" fillId="33" borderId="0" xfId="51" applyNumberFormat="1" applyFont="1" applyFill="1">
      <alignment/>
      <protection/>
    </xf>
    <xf numFmtId="3" fontId="6" fillId="33" borderId="0" xfId="51" applyNumberFormat="1" applyFont="1" applyFill="1" applyBorder="1" applyAlignment="1">
      <alignment horizontal="right" vertical="center" indent="1"/>
      <protection/>
    </xf>
    <xf numFmtId="9" fontId="6" fillId="33" borderId="0" xfId="51" applyNumberFormat="1" applyFont="1" applyFill="1" applyAlignment="1">
      <alignment horizontal="right" indent="1"/>
      <protection/>
    </xf>
    <xf numFmtId="186" fontId="6" fillId="33" borderId="0" xfId="0" applyNumberFormat="1" applyFont="1" applyFill="1" applyAlignment="1">
      <alignment/>
    </xf>
    <xf numFmtId="192" fontId="6" fillId="33" borderId="0" xfId="52" applyNumberFormat="1" applyFont="1" applyFill="1" applyAlignment="1" applyProtection="1">
      <alignment horizontal="center"/>
      <protection locked="0"/>
    </xf>
    <xf numFmtId="0" fontId="6" fillId="33" borderId="0" xfId="52" applyNumberFormat="1" applyFont="1" applyFill="1" applyAlignment="1" applyProtection="1">
      <alignment horizontal="center"/>
      <protection locked="0"/>
    </xf>
    <xf numFmtId="178" fontId="6" fillId="33" borderId="0" xfId="52" applyNumberFormat="1" applyFont="1" applyFill="1" applyAlignment="1" applyProtection="1">
      <alignment horizontal="center"/>
      <protection locked="0"/>
    </xf>
    <xf numFmtId="0" fontId="6" fillId="33" borderId="0" xfId="52" applyFont="1" applyFill="1" applyAlignment="1" applyProtection="1">
      <alignment horizontal="center"/>
      <protection locked="0"/>
    </xf>
    <xf numFmtId="3" fontId="6" fillId="33" borderId="0" xfId="52" applyNumberFormat="1" applyFont="1" applyFill="1" applyAlignment="1" applyProtection="1">
      <alignment horizontal="right"/>
      <protection locked="0"/>
    </xf>
    <xf numFmtId="0" fontId="6" fillId="33" borderId="0" xfId="52" applyFont="1" applyFill="1" applyAlignment="1">
      <alignment horizontal="center"/>
      <protection/>
    </xf>
    <xf numFmtId="0" fontId="2" fillId="0" borderId="0" xfId="0" applyFont="1" applyAlignment="1">
      <alignment horizontal="left" indent="1"/>
    </xf>
    <xf numFmtId="196" fontId="6" fillId="33" borderId="0" xfId="52" applyNumberFormat="1" applyFont="1" applyFill="1" applyAlignment="1">
      <alignment horizontal="center"/>
      <protection/>
    </xf>
    <xf numFmtId="191" fontId="0" fillId="0" borderId="0" xfId="52" applyNumberFormat="1" applyFont="1" applyFill="1" applyAlignment="1" applyProtection="1">
      <alignment horizontal="center"/>
      <protection locked="0"/>
    </xf>
    <xf numFmtId="196" fontId="6" fillId="0" borderId="0" xfId="52" applyNumberFormat="1" applyFont="1" applyFill="1" applyAlignment="1">
      <alignment horizontal="center"/>
      <protection/>
    </xf>
    <xf numFmtId="0" fontId="6" fillId="0" borderId="0" xfId="51" applyFont="1" applyFill="1" applyBorder="1" applyAlignment="1">
      <alignment/>
      <protection/>
    </xf>
    <xf numFmtId="0" fontId="6" fillId="0" borderId="0" xfId="52" applyFont="1" applyFill="1" applyAlignment="1" applyProtection="1" quotePrefix="1">
      <alignment horizontal="left" indent="2"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 applyProtection="1">
      <alignment horizontal="left" indent="2"/>
      <protection/>
    </xf>
    <xf numFmtId="0" fontId="6" fillId="0" borderId="0" xfId="52" applyFont="1" applyFill="1" applyAlignment="1" applyProtection="1">
      <alignment horizontal="left" indent="3"/>
      <protection/>
    </xf>
    <xf numFmtId="0" fontId="6" fillId="0" borderId="0" xfId="52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51" applyFont="1" applyFill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 indent="2"/>
    </xf>
    <xf numFmtId="0" fontId="0" fillId="0" borderId="0" xfId="51" applyNumberFormat="1" applyFont="1" applyFill="1" applyAlignment="1">
      <alignment horizontal="left" vertical="top" wrapText="1" indent="1"/>
      <protection/>
    </xf>
    <xf numFmtId="0" fontId="0" fillId="0" borderId="0" xfId="0" applyFont="1" applyAlignment="1">
      <alignment horizontal="left" vertical="top" wrapText="1" indent="1"/>
    </xf>
    <xf numFmtId="0" fontId="0" fillId="0" borderId="0" xfId="51" applyFont="1" applyFill="1" applyAlignment="1">
      <alignment horizontal="left" wrapText="1" indent="1"/>
      <protection/>
    </xf>
    <xf numFmtId="0" fontId="0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10" fontId="6" fillId="3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5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indent="1"/>
      <protection/>
    </xf>
    <xf numFmtId="185" fontId="0" fillId="0" borderId="0" xfId="45" applyNumberFormat="1" applyFont="1" applyFill="1" applyBorder="1" applyAlignment="1" applyProtection="1">
      <alignment horizontal="right" indent="1"/>
      <protection/>
    </xf>
    <xf numFmtId="3" fontId="60" fillId="34" borderId="0" xfId="0" applyNumberFormat="1" applyFont="1" applyFill="1" applyBorder="1" applyAlignment="1" applyProtection="1">
      <alignment horizontal="right" indent="1"/>
      <protection/>
    </xf>
    <xf numFmtId="2" fontId="60" fillId="34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73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onet_0" xfId="47"/>
    <cellStyle name="Currency" xfId="48"/>
    <cellStyle name="Currency [0]" xfId="49"/>
    <cellStyle name="Neutre" xfId="50"/>
    <cellStyle name="Normal_251_19_821h_Laitue_biologique_budget050427" xfId="51"/>
    <cellStyle name="Normal_Arbre de Noel 385_821 2004" xfId="52"/>
    <cellStyle name="Normal_Modele_parhectare (2)" xfId="53"/>
    <cellStyle name="Normal_Prod_vég_ha_cycle_long" xfId="54"/>
    <cellStyle name="Pourcent_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Virg_0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raaq.qc.ca/oebdefault.aspx?ID=121#semence" TargetMode="External" /><Relationship Id="rId3" Type="http://schemas.openxmlformats.org/officeDocument/2006/relationships/hyperlink" Target="http://www.craaq.qc.ca/oebdefault.aspx?ID=121#semence" TargetMode="External" /><Relationship Id="rId4" Type="http://schemas.openxmlformats.org/officeDocument/2006/relationships/hyperlink" Target="http://www.craaq.qc.ca/oebdefault.aspx?ID=121#pesticides" TargetMode="External" /><Relationship Id="rId5" Type="http://schemas.openxmlformats.org/officeDocument/2006/relationships/hyperlink" Target="http://www.craaq.qc.ca/oebdefault.aspx?ID=121#pesticides" TargetMode="External" /><Relationship Id="rId6" Type="http://schemas.openxmlformats.org/officeDocument/2006/relationships/hyperlink" Target="http://www.craaq.qc.ca/oebdefault.aspx?ID=121#contenants" TargetMode="External" /><Relationship Id="rId7" Type="http://schemas.openxmlformats.org/officeDocument/2006/relationships/hyperlink" Target="http://www.craaq.qc.ca/oebdefault.aspx?ID=121#contenants" TargetMode="External" /><Relationship Id="rId8" Type="http://schemas.openxmlformats.org/officeDocument/2006/relationships/hyperlink" Target="http://www.craaq.qc.ca/oebdefault.aspx?ID=121#paillis" TargetMode="External" /><Relationship Id="rId9" Type="http://schemas.openxmlformats.org/officeDocument/2006/relationships/hyperlink" Target="http://www.craaq.qc.ca/oebdefault.aspx?ID=121#paillis" TargetMode="External" /><Relationship Id="rId10" Type="http://schemas.openxmlformats.org/officeDocument/2006/relationships/hyperlink" Target="http://www.craaq.qc.ca/oebdefault.aspx?ID=121#support" TargetMode="External" /><Relationship Id="rId11" Type="http://schemas.openxmlformats.org/officeDocument/2006/relationships/hyperlink" Target="http://www.craaq.qc.ca/oebdefault.aspx?ID=121#support" TargetMode="External" /><Relationship Id="rId12" Type="http://schemas.openxmlformats.org/officeDocument/2006/relationships/hyperlink" Target="http://www.craaq.qc.ca/oebdefault.aspx?ID=121#ficelles" TargetMode="External" /><Relationship Id="rId13" Type="http://schemas.openxmlformats.org/officeDocument/2006/relationships/hyperlink" Target="http://www.craaq.qc.ca/oebdefault.aspx?ID=121#ficelles" TargetMode="External" /><Relationship Id="rId14" Type="http://schemas.openxmlformats.org/officeDocument/2006/relationships/hyperlink" Target="http://www.craaq.qc.ca/oebdefault.aspx?ID=121#plastique" TargetMode="External" /><Relationship Id="rId15" Type="http://schemas.openxmlformats.org/officeDocument/2006/relationships/hyperlink" Target="http://www.craaq.qc.ca/oebdefault.aspx?ID=121#plastique" TargetMode="External" /><Relationship Id="rId16" Type="http://schemas.openxmlformats.org/officeDocument/2006/relationships/hyperlink" Target="http://www.craaq.qc.ca/oebdefault.aspx?ID=121#systeme" TargetMode="External" /><Relationship Id="rId17" Type="http://schemas.openxmlformats.org/officeDocument/2006/relationships/hyperlink" Target="http://www.craaq.qc.ca/oebdefault.aspx?ID=121#systeme" TargetMode="External" /><Relationship Id="rId18" Type="http://schemas.openxmlformats.org/officeDocument/2006/relationships/hyperlink" Target="http://www.craaq.qc.ca/oebdefault.aspx?ID=121#agent" TargetMode="External" /><Relationship Id="rId19" Type="http://schemas.openxmlformats.org/officeDocument/2006/relationships/hyperlink" Target="http://www.craaq.qc.ca/oebdefault.aspx?ID=121#agent" TargetMode="External" /><Relationship Id="rId20" Type="http://schemas.openxmlformats.org/officeDocument/2006/relationships/hyperlink" Target="http://www.craaq.qc.ca/oebdefault.aspx?ID=122#operation" TargetMode="External" /><Relationship Id="rId21" Type="http://schemas.openxmlformats.org/officeDocument/2006/relationships/hyperlink" Target="http://www.craaq.qc.ca/oebdefault.aspx?ID=122#operation" TargetMode="External" /><Relationship Id="rId22" Type="http://schemas.openxmlformats.org/officeDocument/2006/relationships/hyperlink" Target="http://www.craaq.qc.ca/oebdefault.aspx?ID=122#irrigation" TargetMode="External" /><Relationship Id="rId23" Type="http://schemas.openxmlformats.org/officeDocument/2006/relationships/hyperlink" Target="http://www.craaq.qc.ca/oebdefault.aspx?ID=122#irrigation" TargetMode="External" /><Relationship Id="rId24" Type="http://schemas.openxmlformats.org/officeDocument/2006/relationships/hyperlink" Target="http://www.craaq.qc.ca/oebdefault.aspx?ID=123#refroidissement" TargetMode="External" /><Relationship Id="rId25" Type="http://schemas.openxmlformats.org/officeDocument/2006/relationships/hyperlink" Target="http://www.craaq.qc.ca/oebdefault.aspx?ID=123#refroidissement" TargetMode="External" /><Relationship Id="rId26" Type="http://schemas.openxmlformats.org/officeDocument/2006/relationships/hyperlink" Target="http://www.craaq.qc.ca/oebdefault.aspx?ID=123#sechage" TargetMode="External" /><Relationship Id="rId27" Type="http://schemas.openxmlformats.org/officeDocument/2006/relationships/hyperlink" Target="http://www.craaq.qc.ca/oebdefault.aspx?ID=123#sechage" TargetMode="External" /><Relationship Id="rId28" Type="http://schemas.openxmlformats.org/officeDocument/2006/relationships/hyperlink" Target="http://www.craaq.qc.ca/oebdefault.aspx?ID=123#criblage" TargetMode="External" /><Relationship Id="rId29" Type="http://schemas.openxmlformats.org/officeDocument/2006/relationships/hyperlink" Target="http://www.craaq.qc.ca/oebdefault.aspx?ID=123#criblage" TargetMode="External" /><Relationship Id="rId30" Type="http://schemas.openxmlformats.org/officeDocument/2006/relationships/hyperlink" Target="http://www.craaq.qc.ca/oebdefault.aspx?ID=123#entreposage" TargetMode="External" /><Relationship Id="rId31" Type="http://schemas.openxmlformats.org/officeDocument/2006/relationships/hyperlink" Target="http://www.craaq.qc.ca/oebdefault.aspx?ID=123#entreposage" TargetMode="External" /><Relationship Id="rId32" Type="http://schemas.openxmlformats.org/officeDocument/2006/relationships/hyperlink" Target="http://www.craaq.qc.ca/oebdefault.aspx?ID=123#classification" TargetMode="External" /><Relationship Id="rId33" Type="http://schemas.openxmlformats.org/officeDocument/2006/relationships/hyperlink" Target="http://www.craaq.qc.ca/oebdefault.aspx?ID=123#classification" TargetMode="External" /><Relationship Id="rId34" Type="http://schemas.openxmlformats.org/officeDocument/2006/relationships/hyperlink" Target="http://www.craaq.qc.ca/oebdefault.aspx?ID=123#transport" TargetMode="External" /><Relationship Id="rId35" Type="http://schemas.openxmlformats.org/officeDocument/2006/relationships/hyperlink" Target="http://www.craaq.qc.ca/oebdefault.aspx?ID=123#transport" TargetMode="External" /><Relationship Id="rId36" Type="http://schemas.openxmlformats.org/officeDocument/2006/relationships/hyperlink" Target="http://www.craaq.qc.ca/oebdefault.aspx?ID=123#plan" TargetMode="External" /><Relationship Id="rId37" Type="http://schemas.openxmlformats.org/officeDocument/2006/relationships/hyperlink" Target="http://www.craaq.qc.ca/oebdefault.aspx?ID=123#plan" TargetMode="External" /><Relationship Id="rId38" Type="http://schemas.openxmlformats.org/officeDocument/2006/relationships/hyperlink" Target="http://www.craaq.qc.ca/oebdefault.aspx?ID=124#main-d'oeuvre" TargetMode="External" /><Relationship Id="rId39" Type="http://schemas.openxmlformats.org/officeDocument/2006/relationships/hyperlink" Target="http://www.craaq.qc.ca/oebdefault.aspx?ID=124#main-d'oeuvre" TargetMode="External" /><Relationship Id="rId40" Type="http://schemas.openxmlformats.org/officeDocument/2006/relationships/hyperlink" Target="http://www.craaq.qc.ca/oebdefault.aspx?ID=124#charges" TargetMode="External" /><Relationship Id="rId41" Type="http://schemas.openxmlformats.org/officeDocument/2006/relationships/hyperlink" Target="http://www.craaq.qc.ca/oebdefault.aspx?ID=124#charges" TargetMode="External" /><Relationship Id="rId42" Type="http://schemas.openxmlformats.org/officeDocument/2006/relationships/hyperlink" Target="http://www.craaq.qc.ca/oebdefault.aspx?ID=124#entretien%20equipement" TargetMode="External" /><Relationship Id="rId43" Type="http://schemas.openxmlformats.org/officeDocument/2006/relationships/hyperlink" Target="http://www.craaq.qc.ca/oebdefault.aspx?ID=124#entretien%20equipement" TargetMode="External" /><Relationship Id="rId44" Type="http://schemas.openxmlformats.org/officeDocument/2006/relationships/hyperlink" Target="http://www.craaq.qc.ca/oebdefault.aspx?ID=124#recuperation" TargetMode="External" /><Relationship Id="rId45" Type="http://schemas.openxmlformats.org/officeDocument/2006/relationships/hyperlink" Target="http://www.craaq.qc.ca/oebdefault.aspx?ID=124#recuperation" TargetMode="External" /><Relationship Id="rId46" Type="http://schemas.openxmlformats.org/officeDocument/2006/relationships/hyperlink" Target="http://www.craaq.qc.ca/oebdefault.aspx?ID=124#contribution%20asra" TargetMode="External" /><Relationship Id="rId47" Type="http://schemas.openxmlformats.org/officeDocument/2006/relationships/hyperlink" Target="http://www.craaq.qc.ca/oebdefault.aspx?ID=124#contribution%20asra" TargetMode="External" /><Relationship Id="rId48" Type="http://schemas.openxmlformats.org/officeDocument/2006/relationships/hyperlink" Target="http://www.craaq.qc.ca/oebdefault.aspx?ID=124#contribution%20ass" TargetMode="External" /><Relationship Id="rId49" Type="http://schemas.openxmlformats.org/officeDocument/2006/relationships/hyperlink" Target="http://www.craaq.qc.ca/oebdefault.aspx?ID=124#contribution%20ass" TargetMode="External" /><Relationship Id="rId50" Type="http://schemas.openxmlformats.org/officeDocument/2006/relationships/hyperlink" Target="http://www.craaq.qc.ca/oebdefault.aspx?ID=124#assurance-recolte" TargetMode="External" /><Relationship Id="rId51" Type="http://schemas.openxmlformats.org/officeDocument/2006/relationships/hyperlink" Target="http://www.craaq.qc.ca/oebdefault.aspx?ID=124#assurance-recolte" TargetMode="External" /><Relationship Id="rId52" Type="http://schemas.openxmlformats.org/officeDocument/2006/relationships/hyperlink" Target="http://www.craaq.qc.ca/oebdefault.aspx?ID=124#reseau" TargetMode="External" /><Relationship Id="rId53" Type="http://schemas.openxmlformats.org/officeDocument/2006/relationships/hyperlink" Target="http://www.craaq.qc.ca/oebdefault.aspx?ID=124#reseau" TargetMode="External" /><Relationship Id="rId54" Type="http://schemas.openxmlformats.org/officeDocument/2006/relationships/hyperlink" Target="http://www.craaq.qc.ca/oebdefault.aspx?ID=124#interets" TargetMode="External" /><Relationship Id="rId55" Type="http://schemas.openxmlformats.org/officeDocument/2006/relationships/hyperlink" Target="http://www.craaq.qc.ca/oebdefault.aspx?ID=124#interets" TargetMode="External" /><Relationship Id="rId56" Type="http://schemas.openxmlformats.org/officeDocument/2006/relationships/hyperlink" Target="http://www.craaq.qc.ca/oebdefault.aspx?ID=119#vente" TargetMode="External" /><Relationship Id="rId57" Type="http://schemas.openxmlformats.org/officeDocument/2006/relationships/hyperlink" Target="http://www.craaq.qc.ca/oebdefault.aspx?ID=119#vente" TargetMode="External" /><Relationship Id="rId58" Type="http://schemas.openxmlformats.org/officeDocument/2006/relationships/hyperlink" Target="http://www.craaq.qc.ca/oebdefault.aspx?ID=119#compensation" TargetMode="External" /><Relationship Id="rId59" Type="http://schemas.openxmlformats.org/officeDocument/2006/relationships/hyperlink" Target="http://www.craaq.qc.ca/oebdefault.aspx?ID=119#compensation" TargetMode="External" /><Relationship Id="rId60" Type="http://schemas.openxmlformats.org/officeDocument/2006/relationships/hyperlink" Target="http://www.craaq.qc.ca/oebdefault.aspx?ID=138#nb%20up" TargetMode="External" /><Relationship Id="rId61" Type="http://schemas.openxmlformats.org/officeDocument/2006/relationships/hyperlink" Target="http://www.craaq.qc.ca/oebdefault.aspx?ID=138#nb%20up" TargetMode="External" /><Relationship Id="rId62" Type="http://schemas.openxmlformats.org/officeDocument/2006/relationships/hyperlink" Target="http://www.craaq.qc.ca/oebdefault.aspx?ID=138#densite" TargetMode="External" /><Relationship Id="rId63" Type="http://schemas.openxmlformats.org/officeDocument/2006/relationships/hyperlink" Target="http://www.craaq.qc.ca/oebdefault.aspx?ID=138#densite" TargetMode="External" /><Relationship Id="rId64" Type="http://schemas.openxmlformats.org/officeDocument/2006/relationships/hyperlink" Target="http://www.craaq.qc.ca/oebdefault.aspx?ID=138#rendements" TargetMode="External" /><Relationship Id="rId65" Type="http://schemas.openxmlformats.org/officeDocument/2006/relationships/hyperlink" Target="http://www.craaq.qc.ca/oebdefault.aspx?ID=138#rendements" TargetMode="External" /><Relationship Id="rId66" Type="http://schemas.openxmlformats.org/officeDocument/2006/relationships/hyperlink" Target="http://www.craaq.qc.ca/oebdefault.aspx?ID=138#proportion" TargetMode="External" /><Relationship Id="rId67" Type="http://schemas.openxmlformats.org/officeDocument/2006/relationships/hyperlink" Target="http://www.craaq.qc.ca/oebdefault.aspx?ID=138#proportion" TargetMode="External" /><Relationship Id="rId68" Type="http://schemas.openxmlformats.org/officeDocument/2006/relationships/hyperlink" Target="http://www.craaq.qc.ca/oebdefault.aspx?ID=138#prix" TargetMode="External" /><Relationship Id="rId69" Type="http://schemas.openxmlformats.org/officeDocument/2006/relationships/hyperlink" Target="http://www.craaq.qc.ca/oebdefault.aspx?ID=138#prix" TargetMode="External" /><Relationship Id="rId70" Type="http://schemas.openxmlformats.org/officeDocument/2006/relationships/hyperlink" Target="http://www.craaq.qc.ca/oebdefault.aspx?ID=138#taux" TargetMode="External" /><Relationship Id="rId71" Type="http://schemas.openxmlformats.org/officeDocument/2006/relationships/hyperlink" Target="http://www.craaq.qc.ca/oebdefault.aspx?ID=138#taux" TargetMode="External" /><Relationship Id="rId72" Type="http://schemas.openxmlformats.org/officeDocument/2006/relationships/hyperlink" Target="http://www.craaq.qc.ca/oebdefault.aspx?ID=116" TargetMode="External" /><Relationship Id="rId73" Type="http://schemas.openxmlformats.org/officeDocument/2006/relationships/hyperlink" Target="http://www.craaq.qc.ca/oebdefault.aspx?ID=116" TargetMode="External" /><Relationship Id="rId74" Type="http://schemas.openxmlformats.org/officeDocument/2006/relationships/hyperlink" Target="http://www.craaq.qc.ca/oebdefault.aspx?ID=117" TargetMode="External" /><Relationship Id="rId75" Type="http://schemas.openxmlformats.org/officeDocument/2006/relationships/hyperlink" Target="http://www.craaq.qc.ca/oebdefault.aspx?ID=117" TargetMode="External" /><Relationship Id="rId76" Type="http://schemas.openxmlformats.org/officeDocument/2006/relationships/hyperlink" Target="http://www.craaq.qc.ca/oebdefault.aspx?ID=121#fertilisants" TargetMode="External" /><Relationship Id="rId77" Type="http://schemas.openxmlformats.org/officeDocument/2006/relationships/hyperlink" Target="http://www.craaq.qc.ca/oebdefault.aspx?ID=121#fertilisants" TargetMode="External" /><Relationship Id="rId78" Type="http://schemas.openxmlformats.org/officeDocument/2006/relationships/hyperlink" Target="http://www.craaq.qc.ca/oebdefault.aspx?ID=138#densite" TargetMode="External" /><Relationship Id="rId79" Type="http://schemas.openxmlformats.org/officeDocument/2006/relationships/hyperlink" Target="http://www.craaq.qc.ca/oebdefault.aspx?ID=138#densite" TargetMode="External" /><Relationship Id="rId80" Type="http://schemas.openxmlformats.org/officeDocument/2006/relationships/hyperlink" Target="http://www.craaq.qc.ca/oebdefault.aspx?ID=138#densite" TargetMode="External" /><Relationship Id="rId81" Type="http://schemas.openxmlformats.org/officeDocument/2006/relationships/hyperlink" Target="http://www.craaq.qc.ca/oebdefault.aspx?ID=138#densite" TargetMode="External" /><Relationship Id="rId82" Type="http://schemas.openxmlformats.org/officeDocument/2006/relationships/hyperlink" Target="http://www.craaq.qc.ca/oebdefault.aspx?ID=125#exploitant" TargetMode="External" /><Relationship Id="rId83" Type="http://schemas.openxmlformats.org/officeDocument/2006/relationships/hyperlink" Target="http://www.craaq.qc.ca/oebdefault.aspx?ID=125#exploitant" TargetMode="External" /><Relationship Id="rId84" Type="http://schemas.openxmlformats.org/officeDocument/2006/relationships/hyperlink" Target="http://www.craaq.qc.ca/oebdefault.aspx?ID=138#densite" TargetMode="External" /><Relationship Id="rId85" Type="http://schemas.openxmlformats.org/officeDocument/2006/relationships/hyperlink" Target="http://www.craaq.qc.ca/oebdefault.aspx?ID=138#densite" TargetMode="External" /><Relationship Id="rId86" Type="http://schemas.openxmlformats.org/officeDocument/2006/relationships/hyperlink" Target="http://www.craaq.qc.ca/oebdefault.aspx?ID=138#densite" TargetMode="External" /><Relationship Id="rId87" Type="http://schemas.openxmlformats.org/officeDocument/2006/relationships/hyperlink" Target="http://www.craaq.qc.ca/oebdefault.aspx?ID=138#densite" TargetMode="External" /><Relationship Id="rId88" Type="http://schemas.openxmlformats.org/officeDocument/2006/relationships/hyperlink" Target="http://www.craaq.qc.ca/oebdefault.aspx?ID=125#long%20terme" TargetMode="External" /><Relationship Id="rId89" Type="http://schemas.openxmlformats.org/officeDocument/2006/relationships/hyperlink" Target="http://www.craaq.qc.ca/oebdefault.aspx?ID=125#long%20terme" TargetMode="External" /><Relationship Id="rId90" Type="http://schemas.openxmlformats.org/officeDocument/2006/relationships/hyperlink" Target="http://www.craaq.qc.ca/oebdefault.aspx?ID=138#densite" TargetMode="External" /><Relationship Id="rId91" Type="http://schemas.openxmlformats.org/officeDocument/2006/relationships/hyperlink" Target="http://www.craaq.qc.ca/oebdefault.aspx?ID=138#densite" TargetMode="External" /><Relationship Id="rId92" Type="http://schemas.openxmlformats.org/officeDocument/2006/relationships/hyperlink" Target="http://www.craaq.qc.ca/oebdefault.aspx?ID=138#densite" TargetMode="External" /><Relationship Id="rId93" Type="http://schemas.openxmlformats.org/officeDocument/2006/relationships/hyperlink" Target="http://www.craaq.qc.ca/oebdefault.aspx?ID=138#densite" TargetMode="External" /><Relationship Id="rId94" Type="http://schemas.openxmlformats.org/officeDocument/2006/relationships/hyperlink" Target="http://www.craaq.qc.ca/oebdefault.aspx?ID=125#capital" TargetMode="External" /><Relationship Id="rId95" Type="http://schemas.openxmlformats.org/officeDocument/2006/relationships/hyperlink" Target="http://www.craaq.qc.ca/oebdefault.aspx?ID=125#capital" TargetMode="External" /><Relationship Id="rId96" Type="http://schemas.openxmlformats.org/officeDocument/2006/relationships/hyperlink" Target="http://www.craaq.qc.ca/oebdefault.aspx?ID=138#densite" TargetMode="External" /><Relationship Id="rId97" Type="http://schemas.openxmlformats.org/officeDocument/2006/relationships/hyperlink" Target="http://www.craaq.qc.ca/oebdefault.aspx?ID=138#densite" TargetMode="External" /><Relationship Id="rId98" Type="http://schemas.openxmlformats.org/officeDocument/2006/relationships/hyperlink" Target="http://www.craaq.qc.ca/oebdefault.aspx?ID=138#densite" TargetMode="External" /><Relationship Id="rId99" Type="http://schemas.openxmlformats.org/officeDocument/2006/relationships/hyperlink" Target="http://www.craaq.qc.ca/oebdefault.aspx?ID=138#densite" TargetMode="External" /><Relationship Id="rId100" Type="http://schemas.openxmlformats.org/officeDocument/2006/relationships/hyperlink" Target="http://www.craaq.qc.ca/oebdefault.aspx?ID=125#publicite" TargetMode="External" /><Relationship Id="rId101" Type="http://schemas.openxmlformats.org/officeDocument/2006/relationships/hyperlink" Target="http://www.craaq.qc.ca/oebdefault.aspx?ID=125#publicite" TargetMode="External" /><Relationship Id="rId102" Type="http://schemas.openxmlformats.org/officeDocument/2006/relationships/hyperlink" Target="http://www.craaq.qc.ca/oebdefault.aspx?ID=138#densite" TargetMode="External" /><Relationship Id="rId103" Type="http://schemas.openxmlformats.org/officeDocument/2006/relationships/hyperlink" Target="http://www.craaq.qc.ca/oebdefault.aspx?ID=138#densite" TargetMode="External" /><Relationship Id="rId104" Type="http://schemas.openxmlformats.org/officeDocument/2006/relationships/hyperlink" Target="http://www.craaq.qc.ca/oebdefault.aspx?ID=138#densite" TargetMode="External" /><Relationship Id="rId105" Type="http://schemas.openxmlformats.org/officeDocument/2006/relationships/hyperlink" Target="http://www.craaq.qc.ca/oebdefault.aspx?ID=138#densite" TargetMode="External" /><Relationship Id="rId106" Type="http://schemas.openxmlformats.org/officeDocument/2006/relationships/hyperlink" Target="http://www.craaq.qc.ca/oebdefault.aspx?ID=125#taxes" TargetMode="External" /><Relationship Id="rId107" Type="http://schemas.openxmlformats.org/officeDocument/2006/relationships/hyperlink" Target="http://www.craaq.qc.ca/oebdefault.aspx?ID=125#taxes" TargetMode="External" /><Relationship Id="rId108" Type="http://schemas.openxmlformats.org/officeDocument/2006/relationships/hyperlink" Target="http://www.craaq.qc.ca/oebdefault.aspx?ID=138#densite" TargetMode="External" /><Relationship Id="rId109" Type="http://schemas.openxmlformats.org/officeDocument/2006/relationships/hyperlink" Target="http://www.craaq.qc.ca/oebdefault.aspx?ID=138#densite" TargetMode="External" /><Relationship Id="rId110" Type="http://schemas.openxmlformats.org/officeDocument/2006/relationships/hyperlink" Target="http://www.craaq.qc.ca/oebdefault.aspx?ID=138#densite" TargetMode="External" /><Relationship Id="rId111" Type="http://schemas.openxmlformats.org/officeDocument/2006/relationships/hyperlink" Target="http://www.craaq.qc.ca/oebdefault.aspx?ID=138#densite" TargetMode="External" /><Relationship Id="rId112" Type="http://schemas.openxmlformats.org/officeDocument/2006/relationships/hyperlink" Target="http://www.craaq.qc.ca/oebdefault.aspx?ID=125#location" TargetMode="External" /><Relationship Id="rId113" Type="http://schemas.openxmlformats.org/officeDocument/2006/relationships/hyperlink" Target="http://www.craaq.qc.ca/oebdefault.aspx?ID=125#location" TargetMode="External" /><Relationship Id="rId114" Type="http://schemas.openxmlformats.org/officeDocument/2006/relationships/hyperlink" Target="http://www.craaq.qc.ca/oebdefault.aspx?ID=138#densite" TargetMode="External" /><Relationship Id="rId115" Type="http://schemas.openxmlformats.org/officeDocument/2006/relationships/hyperlink" Target="http://www.craaq.qc.ca/oebdefault.aspx?ID=138#densite" TargetMode="External" /><Relationship Id="rId116" Type="http://schemas.openxmlformats.org/officeDocument/2006/relationships/hyperlink" Target="http://www.craaq.qc.ca/oebdefault.aspx?ID=138#densite" TargetMode="External" /><Relationship Id="rId117" Type="http://schemas.openxmlformats.org/officeDocument/2006/relationships/hyperlink" Target="http://www.craaq.qc.ca/oebdefault.aspx?ID=138#densite" TargetMode="External" /><Relationship Id="rId118" Type="http://schemas.openxmlformats.org/officeDocument/2006/relationships/hyperlink" Target="http://www.craaq.qc.ca/oebdefault.aspx?ID=125#assurance" TargetMode="External" /><Relationship Id="rId119" Type="http://schemas.openxmlformats.org/officeDocument/2006/relationships/hyperlink" Target="http://www.craaq.qc.ca/oebdefault.aspx?ID=125#assurance" TargetMode="External" /><Relationship Id="rId120" Type="http://schemas.openxmlformats.org/officeDocument/2006/relationships/hyperlink" Target="http://www.craaq.qc.ca/oebdefault.aspx?ID=138#densite" TargetMode="External" /><Relationship Id="rId121" Type="http://schemas.openxmlformats.org/officeDocument/2006/relationships/hyperlink" Target="http://www.craaq.qc.ca/oebdefault.aspx?ID=138#densite" TargetMode="External" /><Relationship Id="rId122" Type="http://schemas.openxmlformats.org/officeDocument/2006/relationships/hyperlink" Target="http://www.craaq.qc.ca/oebdefault.aspx?ID=138#densite" TargetMode="External" /><Relationship Id="rId123" Type="http://schemas.openxmlformats.org/officeDocument/2006/relationships/hyperlink" Target="http://www.craaq.qc.ca/oebdefault.aspx?ID=138#densite" TargetMode="External" /><Relationship Id="rId124" Type="http://schemas.openxmlformats.org/officeDocument/2006/relationships/hyperlink" Target="http://www.craaq.qc.ca/oebdefault.aspx?ID=125#entretien%20batiments" TargetMode="External" /><Relationship Id="rId125" Type="http://schemas.openxmlformats.org/officeDocument/2006/relationships/hyperlink" Target="http://www.craaq.qc.ca/oebdefault.aspx?ID=125#entretien%20batiments" TargetMode="External" /><Relationship Id="rId126" Type="http://schemas.openxmlformats.org/officeDocument/2006/relationships/hyperlink" Target="http://www.craaq.qc.ca/oebdefault.aspx?ID=138#densite" TargetMode="External" /><Relationship Id="rId127" Type="http://schemas.openxmlformats.org/officeDocument/2006/relationships/hyperlink" Target="http://www.craaq.qc.ca/oebdefault.aspx?ID=138#densite" TargetMode="External" /><Relationship Id="rId128" Type="http://schemas.openxmlformats.org/officeDocument/2006/relationships/hyperlink" Target="http://www.craaq.qc.ca/oebdefault.aspx?ID=138#densite" TargetMode="External" /><Relationship Id="rId129" Type="http://schemas.openxmlformats.org/officeDocument/2006/relationships/hyperlink" Target="http://www.craaq.qc.ca/oebdefault.aspx?ID=138#densite" TargetMode="External" /><Relationship Id="rId130" Type="http://schemas.openxmlformats.org/officeDocument/2006/relationships/hyperlink" Target="http://www.craaq.qc.ca/oebdefault.aspx?ID=124#entretien%20equipement" TargetMode="External" /><Relationship Id="rId131" Type="http://schemas.openxmlformats.org/officeDocument/2006/relationships/hyperlink" Target="http://www.craaq.qc.ca/oebdefault.aspx?ID=124#entretien%20equipement" TargetMode="External" /><Relationship Id="rId132" Type="http://schemas.openxmlformats.org/officeDocument/2006/relationships/hyperlink" Target="http://www.craaq.qc.ca/oebdefault.aspx?ID=138#densite" TargetMode="External" /><Relationship Id="rId133" Type="http://schemas.openxmlformats.org/officeDocument/2006/relationships/hyperlink" Target="http://www.craaq.qc.ca/oebdefault.aspx?ID=138#densite" TargetMode="External" /><Relationship Id="rId134" Type="http://schemas.openxmlformats.org/officeDocument/2006/relationships/hyperlink" Target="http://www.craaq.qc.ca/oebdefault.aspx?ID=138#densite" TargetMode="External" /><Relationship Id="rId135" Type="http://schemas.openxmlformats.org/officeDocument/2006/relationships/hyperlink" Target="http://www.craaq.qc.ca/oebdefault.aspx?ID=138#densite" TargetMode="External" /><Relationship Id="rId136" Type="http://schemas.openxmlformats.org/officeDocument/2006/relationships/hyperlink" Target="http://www.craaq.qc.ca/oebdefault.aspx?ID=124#recuperation" TargetMode="External" /><Relationship Id="rId137" Type="http://schemas.openxmlformats.org/officeDocument/2006/relationships/hyperlink" Target="http://www.craaq.qc.ca/oebdefault.aspx?ID=124#recuperation" TargetMode="External" /><Relationship Id="rId138" Type="http://schemas.openxmlformats.org/officeDocument/2006/relationships/hyperlink" Target="http://www.craaq.qc.ca/oebdefault.aspx?ID=138#densite" TargetMode="External" /><Relationship Id="rId139" Type="http://schemas.openxmlformats.org/officeDocument/2006/relationships/hyperlink" Target="http://www.craaq.qc.ca/oebdefault.aspx?ID=138#densite" TargetMode="External" /><Relationship Id="rId140" Type="http://schemas.openxmlformats.org/officeDocument/2006/relationships/hyperlink" Target="http://www.craaq.qc.ca/oebdefault.aspx?ID=138#densite" TargetMode="External" /><Relationship Id="rId141" Type="http://schemas.openxmlformats.org/officeDocument/2006/relationships/hyperlink" Target="http://www.craaq.qc.ca/oebdefault.aspx?ID=138#densite" TargetMode="External" /><Relationship Id="rId142" Type="http://schemas.openxmlformats.org/officeDocument/2006/relationships/hyperlink" Target="http://www.craaq.qc.ca/oebdefault.aspx?ID=125#entretien%20terre" TargetMode="External" /><Relationship Id="rId143" Type="http://schemas.openxmlformats.org/officeDocument/2006/relationships/hyperlink" Target="http://www.craaq.qc.ca/oebdefault.aspx?ID=125#entretien%20terre" TargetMode="External" /><Relationship Id="rId144" Type="http://schemas.openxmlformats.org/officeDocument/2006/relationships/hyperlink" Target="http://www.craaq.qc.ca/oebdefault.aspx?ID=138#densite" TargetMode="External" /><Relationship Id="rId145" Type="http://schemas.openxmlformats.org/officeDocument/2006/relationships/hyperlink" Target="http://www.craaq.qc.ca/oebdefault.aspx?ID=138#densite" TargetMode="External" /><Relationship Id="rId146" Type="http://schemas.openxmlformats.org/officeDocument/2006/relationships/hyperlink" Target="http://www.craaq.qc.ca/oebdefault.aspx?ID=138#densite" TargetMode="External" /><Relationship Id="rId147" Type="http://schemas.openxmlformats.org/officeDocument/2006/relationships/hyperlink" Target="http://www.craaq.qc.ca/oebdefault.aspx?ID=138#densite" TargetMode="External" /><Relationship Id="rId148" Type="http://schemas.openxmlformats.org/officeDocument/2006/relationships/hyperlink" Target="http://www.craaq.qc.ca/oebdefault.aspx?ID=125#chauffage" TargetMode="External" /><Relationship Id="rId149" Type="http://schemas.openxmlformats.org/officeDocument/2006/relationships/hyperlink" Target="http://www.craaq.qc.ca/oebdefault.aspx?ID=125#chauffage" TargetMode="External" /><Relationship Id="rId150" Type="http://schemas.openxmlformats.org/officeDocument/2006/relationships/hyperlink" Target="http://www.craaq.qc.ca/oebdefault.aspx?ID=138#densite" TargetMode="External" /><Relationship Id="rId151" Type="http://schemas.openxmlformats.org/officeDocument/2006/relationships/hyperlink" Target="http://www.craaq.qc.ca/oebdefault.aspx?ID=138#densite" TargetMode="External" /><Relationship Id="rId152" Type="http://schemas.openxmlformats.org/officeDocument/2006/relationships/hyperlink" Target="http://www.craaq.qc.ca/oebdefault.aspx?ID=138#densite" TargetMode="External" /><Relationship Id="rId153" Type="http://schemas.openxmlformats.org/officeDocument/2006/relationships/hyperlink" Target="http://www.craaq.qc.ca/oebdefault.aspx?ID=138#densite" TargetMode="External" /><Relationship Id="rId154" Type="http://schemas.openxmlformats.org/officeDocument/2006/relationships/hyperlink" Target="http://www.craaq.qc.ca/oebdefault.aspx?ID=125#permis" TargetMode="External" /><Relationship Id="rId155" Type="http://schemas.openxmlformats.org/officeDocument/2006/relationships/hyperlink" Target="http://www.craaq.qc.ca/oebdefault.aspx?ID=125#permis" TargetMode="External" /><Relationship Id="rId156" Type="http://schemas.openxmlformats.org/officeDocument/2006/relationships/hyperlink" Target="http://www.craaq.qc.ca/oebdefault.aspx?ID=138#densite" TargetMode="External" /><Relationship Id="rId157" Type="http://schemas.openxmlformats.org/officeDocument/2006/relationships/hyperlink" Target="http://www.craaq.qc.ca/oebdefault.aspx?ID=138#densite" TargetMode="External" /><Relationship Id="rId158" Type="http://schemas.openxmlformats.org/officeDocument/2006/relationships/hyperlink" Target="http://www.craaq.qc.ca/oebdefault.aspx?ID=138#densite" TargetMode="External" /><Relationship Id="rId159" Type="http://schemas.openxmlformats.org/officeDocument/2006/relationships/hyperlink" Target="http://www.craaq.qc.ca/oebdefault.aspx?ID=138#densite" TargetMode="External" /><Relationship Id="rId160" Type="http://schemas.openxmlformats.org/officeDocument/2006/relationships/hyperlink" Target="http://www.craaq.qc.ca/oebdefault.aspx?ID=125#communication" TargetMode="External" /><Relationship Id="rId161" Type="http://schemas.openxmlformats.org/officeDocument/2006/relationships/hyperlink" Target="http://www.craaq.qc.ca/oebdefault.aspx?ID=125#communication" TargetMode="External" /><Relationship Id="rId162" Type="http://schemas.openxmlformats.org/officeDocument/2006/relationships/hyperlink" Target="http://www.craaq.qc.ca/oebdefault.aspx?ID=138#densite" TargetMode="External" /><Relationship Id="rId163" Type="http://schemas.openxmlformats.org/officeDocument/2006/relationships/hyperlink" Target="http://www.craaq.qc.ca/oebdefault.aspx?ID=138#densite" TargetMode="External" /><Relationship Id="rId164" Type="http://schemas.openxmlformats.org/officeDocument/2006/relationships/hyperlink" Target="http://www.craaq.qc.ca/oebdefault.aspx?ID=138#densite" TargetMode="External" /><Relationship Id="rId165" Type="http://schemas.openxmlformats.org/officeDocument/2006/relationships/hyperlink" Target="http://www.craaq.qc.ca/oebdefault.aspx?ID=138#densite" TargetMode="External" /><Relationship Id="rId166" Type="http://schemas.openxmlformats.org/officeDocument/2006/relationships/hyperlink" Target="http://www.craaq.qc.ca/oebdefault.aspx?ID=125#services" TargetMode="External" /><Relationship Id="rId167" Type="http://schemas.openxmlformats.org/officeDocument/2006/relationships/hyperlink" Target="http://www.craaq.qc.ca/oebdefault.aspx?ID=125#services" TargetMode="External" /><Relationship Id="rId168" Type="http://schemas.openxmlformats.org/officeDocument/2006/relationships/hyperlink" Target="http://www.craaq.qc.ca/oebdefault.aspx?ID=138#densite" TargetMode="External" /><Relationship Id="rId169" Type="http://schemas.openxmlformats.org/officeDocument/2006/relationships/hyperlink" Target="http://www.craaq.qc.ca/oebdefault.aspx?ID=138#densite" TargetMode="External" /><Relationship Id="rId170" Type="http://schemas.openxmlformats.org/officeDocument/2006/relationships/hyperlink" Target="http://www.craaq.qc.ca/oebdefault.aspx?ID=138#densite" TargetMode="External" /><Relationship Id="rId171" Type="http://schemas.openxmlformats.org/officeDocument/2006/relationships/hyperlink" Target="http://www.craaq.qc.ca/oebdefault.aspx?ID=138#densite" TargetMode="External" /><Relationship Id="rId172" Type="http://schemas.openxmlformats.org/officeDocument/2006/relationships/hyperlink" Target="http://www.craaq.qc.ca/oebdefault.aspx?ID=125#automobile" TargetMode="External" /><Relationship Id="rId173" Type="http://schemas.openxmlformats.org/officeDocument/2006/relationships/hyperlink" Target="http://www.craaq.qc.ca/oebdefault.aspx?ID=125#automobile" TargetMode="External" /><Relationship Id="rId174" Type="http://schemas.openxmlformats.org/officeDocument/2006/relationships/hyperlink" Target="http://www.craaq.qc.ca/oebdefault.aspx?ID=138#densite" TargetMode="External" /><Relationship Id="rId175" Type="http://schemas.openxmlformats.org/officeDocument/2006/relationships/hyperlink" Target="http://www.craaq.qc.ca/oebdefault.aspx?ID=138#densite" TargetMode="External" /><Relationship Id="rId176" Type="http://schemas.openxmlformats.org/officeDocument/2006/relationships/hyperlink" Target="http://www.craaq.qc.ca/oebdefault.aspx?ID=138#densite" TargetMode="External" /><Relationship Id="rId177" Type="http://schemas.openxmlformats.org/officeDocument/2006/relationships/hyperlink" Target="http://www.craaq.qc.ca/oebdefault.aspx?ID=138#densite" TargetMode="External" /><Relationship Id="rId178" Type="http://schemas.openxmlformats.org/officeDocument/2006/relationships/hyperlink" Target="http://www.craaq.qc.ca/oebdefault.aspx?ID=125#professionnels" TargetMode="External" /><Relationship Id="rId179" Type="http://schemas.openxmlformats.org/officeDocument/2006/relationships/hyperlink" Target="http://www.craaq.qc.ca/oebdefault.aspx?ID=125#professionnels" TargetMode="External" /><Relationship Id="rId180" Type="http://schemas.openxmlformats.org/officeDocument/2006/relationships/hyperlink" Target="http://www.craaq.qc.ca/oebdefault.aspx?ID=138#densite" TargetMode="External" /><Relationship Id="rId181" Type="http://schemas.openxmlformats.org/officeDocument/2006/relationships/hyperlink" Target="http://www.craaq.qc.ca/oebdefault.aspx?ID=138#densite" TargetMode="External" /><Relationship Id="rId182" Type="http://schemas.openxmlformats.org/officeDocument/2006/relationships/hyperlink" Target="http://www.craaq.qc.ca/oebdefault.aspx?ID=138#densite" TargetMode="External" /><Relationship Id="rId183" Type="http://schemas.openxmlformats.org/officeDocument/2006/relationships/hyperlink" Target="http://www.craaq.qc.ca/oebdefault.aspx?ID=138#densite" TargetMode="External" /><Relationship Id="rId184" Type="http://schemas.openxmlformats.org/officeDocument/2006/relationships/hyperlink" Target="http://www.craaq.qc.ca/oebdefault.aspx?ID=126" TargetMode="External" /><Relationship Id="rId185" Type="http://schemas.openxmlformats.org/officeDocument/2006/relationships/hyperlink" Target="http://www.craaq.qc.ca/oebdefault.aspx?ID=126" TargetMode="External" /><Relationship Id="rId186" Type="http://schemas.openxmlformats.org/officeDocument/2006/relationships/hyperlink" Target="http://www.craaq.qc.ca/oebdefault.aspx?ID=138#densite" TargetMode="External" /><Relationship Id="rId187" Type="http://schemas.openxmlformats.org/officeDocument/2006/relationships/hyperlink" Target="http://www.craaq.qc.ca/oebdefault.aspx?ID=138#densite" TargetMode="External" /><Relationship Id="rId188" Type="http://schemas.openxmlformats.org/officeDocument/2006/relationships/hyperlink" Target="http://www.craaq.qc.ca/oebdefault.aspx?ID=138#densite" TargetMode="External" /><Relationship Id="rId189" Type="http://schemas.openxmlformats.org/officeDocument/2006/relationships/hyperlink" Target="http://www.craaq.qc.ca/oebdefault.aspx?ID=138#densite" TargetMode="External" /><Relationship Id="rId190" Type="http://schemas.openxmlformats.org/officeDocument/2006/relationships/hyperlink" Target="http://www.craaq.qc.ca/oebdefault.aspx?ID=135" TargetMode="External" /><Relationship Id="rId191" Type="http://schemas.openxmlformats.org/officeDocument/2006/relationships/hyperlink" Target="http://www.craaq.qc.ca/oebdefault.aspx?ID=135" TargetMode="External" /><Relationship Id="rId192" Type="http://schemas.openxmlformats.org/officeDocument/2006/relationships/hyperlink" Target="http://www.craaq.qc.ca/oebdefault.aspx?ID=138#densite" TargetMode="External" /><Relationship Id="rId193" Type="http://schemas.openxmlformats.org/officeDocument/2006/relationships/hyperlink" Target="http://www.craaq.qc.ca/oebdefault.aspx?ID=138#densite" TargetMode="External" /><Relationship Id="rId194" Type="http://schemas.openxmlformats.org/officeDocument/2006/relationships/hyperlink" Target="http://www.craaq.qc.ca/oebdefault.aspx?ID=138#densite" TargetMode="External" /><Relationship Id="rId195" Type="http://schemas.openxmlformats.org/officeDocument/2006/relationships/hyperlink" Target="http://www.craaq.qc.ca/oebdefault.aspx?ID=138#densite" TargetMode="External" /><Relationship Id="rId196" Type="http://schemas.openxmlformats.org/officeDocument/2006/relationships/hyperlink" Target="http://www.craaq.qc.ca/oebdefault.aspx?ID=137" TargetMode="External" /><Relationship Id="rId197" Type="http://schemas.openxmlformats.org/officeDocument/2006/relationships/hyperlink" Target="http://www.craaq.qc.ca/oebdefault.aspx?ID=137" TargetMode="External" /><Relationship Id="rId198" Type="http://schemas.openxmlformats.org/officeDocument/2006/relationships/hyperlink" Target="http://www.craaq.qc.ca/oebdefault.aspx?ID=138#densite" TargetMode="External" /><Relationship Id="rId199" Type="http://schemas.openxmlformats.org/officeDocument/2006/relationships/hyperlink" Target="http://www.craaq.qc.ca/oebdefault.aspx?ID=138#densite" TargetMode="External" /><Relationship Id="rId200" Type="http://schemas.openxmlformats.org/officeDocument/2006/relationships/hyperlink" Target="http://www.craaq.qc.ca/oebdefault.aspx?ID=138#densite" TargetMode="External" /><Relationship Id="rId201" Type="http://schemas.openxmlformats.org/officeDocument/2006/relationships/hyperlink" Target="http://www.craaq.qc.ca/oebdefault.aspx?ID=138#densite" TargetMode="External" /><Relationship Id="rId202" Type="http://schemas.openxmlformats.org/officeDocument/2006/relationships/hyperlink" Target="http://www.craaq.qc.ca/oebdefault.aspx?ID=142" TargetMode="External" /><Relationship Id="rId203" Type="http://schemas.openxmlformats.org/officeDocument/2006/relationships/hyperlink" Target="http://www.craaq.qc.ca/oebdefault.aspx?ID=142" TargetMode="External" /><Relationship Id="rId204" Type="http://schemas.openxmlformats.org/officeDocument/2006/relationships/hyperlink" Target="http://www.craaq.qc.ca/oebdefault.aspx?ID=138#densite" TargetMode="External" /><Relationship Id="rId205" Type="http://schemas.openxmlformats.org/officeDocument/2006/relationships/hyperlink" Target="http://www.craaq.qc.ca/oebdefault.aspx?ID=138#densite" TargetMode="External" /><Relationship Id="rId206" Type="http://schemas.openxmlformats.org/officeDocument/2006/relationships/hyperlink" Target="http://www.craaq.qc.ca/oebdefault.aspx?ID=138#densite" TargetMode="External" /><Relationship Id="rId207" Type="http://schemas.openxmlformats.org/officeDocument/2006/relationships/hyperlink" Target="http://www.craaq.qc.ca/oebdefault.aspx?ID=138#densite" TargetMode="External" /><Relationship Id="rId208" Type="http://schemas.openxmlformats.org/officeDocument/2006/relationships/hyperlink" Target="http://www.craaq.qc.ca/oebdefault.aspx?ID=141" TargetMode="External" /><Relationship Id="rId209" Type="http://schemas.openxmlformats.org/officeDocument/2006/relationships/hyperlink" Target="http://www.craaq.qc.ca/oebdefault.aspx?ID=141" TargetMode="External" /><Relationship Id="rId210" Type="http://schemas.openxmlformats.org/officeDocument/2006/relationships/hyperlink" Target="http://www.craaq.qc.ca/oebdefault.aspx?ID=138#sommaire" TargetMode="External" /><Relationship Id="rId211" Type="http://schemas.openxmlformats.org/officeDocument/2006/relationships/hyperlink" Target="http://www.craaq.qc.ca/oebdefault.aspx?ID=138#sommaire" TargetMode="External" /><Relationship Id="rId212" Type="http://schemas.openxmlformats.org/officeDocument/2006/relationships/hyperlink" Target="http://www.craaq.qc.ca/oebdefault.aspx?ID=138#repartition" TargetMode="External" /><Relationship Id="rId213" Type="http://schemas.openxmlformats.org/officeDocument/2006/relationships/hyperlink" Target="http://www.craaq.qc.ca/oebdefault.aspx?ID=138#repartition" TargetMode="External" /><Relationship Id="rId214" Type="http://schemas.openxmlformats.org/officeDocument/2006/relationships/hyperlink" Target="http://www.craaq.qc.ca/oebdefault.aspx?ID=119#autres" TargetMode="External" /><Relationship Id="rId215" Type="http://schemas.openxmlformats.org/officeDocument/2006/relationships/hyperlink" Target="http://www.craaq.qc.ca/oebdefault.aspx?ID=119#autres" TargetMode="External" /><Relationship Id="rId216" Type="http://schemas.openxmlformats.org/officeDocument/2006/relationships/hyperlink" Target="http://www.craaq.qc.ca/oebdefault.aspx?ID=124#analyse" TargetMode="External" /><Relationship Id="rId217" Type="http://schemas.openxmlformats.org/officeDocument/2006/relationships/hyperlink" Target="http://www.craaq.qc.ca/oebdefault.aspx?ID=124#analyse" TargetMode="External" /><Relationship Id="rId218" Type="http://schemas.openxmlformats.org/officeDocument/2006/relationships/hyperlink" Target="http://www.craaq.qc.ca/oebdefault.aspx?ID=121#semence" TargetMode="External" /><Relationship Id="rId219" Type="http://schemas.openxmlformats.org/officeDocument/2006/relationships/hyperlink" Target="http://www.craaq.qc.ca/oebdefault.aspx?ID=121#semence" TargetMode="External" /><Relationship Id="rId220" Type="http://schemas.openxmlformats.org/officeDocument/2006/relationships/hyperlink" Target="http://www.craaq.qc.ca/oebdefault.aspx?ID=121#pesticides" TargetMode="External" /><Relationship Id="rId221" Type="http://schemas.openxmlformats.org/officeDocument/2006/relationships/hyperlink" Target="http://www.craaq.qc.ca/oebdefault.aspx?ID=121#pesticides" TargetMode="External" /><Relationship Id="rId222" Type="http://schemas.openxmlformats.org/officeDocument/2006/relationships/hyperlink" Target="http://www.craaq.qc.ca/oebdefault.aspx?ID=121#contenants" TargetMode="External" /><Relationship Id="rId223" Type="http://schemas.openxmlformats.org/officeDocument/2006/relationships/hyperlink" Target="http://www.craaq.qc.ca/oebdefault.aspx?ID=121#contenants" TargetMode="External" /><Relationship Id="rId224" Type="http://schemas.openxmlformats.org/officeDocument/2006/relationships/hyperlink" Target="http://www.craaq.qc.ca/oebdefault.aspx?ID=121#paillis" TargetMode="External" /><Relationship Id="rId225" Type="http://schemas.openxmlformats.org/officeDocument/2006/relationships/hyperlink" Target="http://www.craaq.qc.ca/oebdefault.aspx?ID=121#paillis" TargetMode="External" /><Relationship Id="rId226" Type="http://schemas.openxmlformats.org/officeDocument/2006/relationships/hyperlink" Target="http://www.craaq.qc.ca/oebdefault.aspx?ID=121#support" TargetMode="External" /><Relationship Id="rId227" Type="http://schemas.openxmlformats.org/officeDocument/2006/relationships/hyperlink" Target="http://www.craaq.qc.ca/oebdefault.aspx?ID=121#support" TargetMode="External" /><Relationship Id="rId228" Type="http://schemas.openxmlformats.org/officeDocument/2006/relationships/hyperlink" Target="http://www.craaq.qc.ca/oebdefault.aspx?ID=121#ficelles" TargetMode="External" /><Relationship Id="rId229" Type="http://schemas.openxmlformats.org/officeDocument/2006/relationships/hyperlink" Target="http://www.craaq.qc.ca/oebdefault.aspx?ID=121#ficelles" TargetMode="External" /><Relationship Id="rId230" Type="http://schemas.openxmlformats.org/officeDocument/2006/relationships/hyperlink" Target="http://www.craaq.qc.ca/oebdefault.aspx?ID=121#plastique" TargetMode="External" /><Relationship Id="rId231" Type="http://schemas.openxmlformats.org/officeDocument/2006/relationships/hyperlink" Target="http://www.craaq.qc.ca/oebdefault.aspx?ID=121#plastique" TargetMode="External" /><Relationship Id="rId232" Type="http://schemas.openxmlformats.org/officeDocument/2006/relationships/hyperlink" Target="http://www.craaq.qc.ca/oebdefault.aspx?ID=121#systeme" TargetMode="External" /><Relationship Id="rId233" Type="http://schemas.openxmlformats.org/officeDocument/2006/relationships/hyperlink" Target="http://www.craaq.qc.ca/oebdefault.aspx?ID=121#systeme" TargetMode="External" /><Relationship Id="rId234" Type="http://schemas.openxmlformats.org/officeDocument/2006/relationships/hyperlink" Target="http://www.craaq.qc.ca/oebdefault.aspx?ID=121#agent" TargetMode="External" /><Relationship Id="rId235" Type="http://schemas.openxmlformats.org/officeDocument/2006/relationships/hyperlink" Target="http://www.craaq.qc.ca/oebdefault.aspx?ID=121#agent" TargetMode="External" /><Relationship Id="rId236" Type="http://schemas.openxmlformats.org/officeDocument/2006/relationships/hyperlink" Target="http://www.craaq.qc.ca/oebdefault.aspx?ID=122#operation" TargetMode="External" /><Relationship Id="rId237" Type="http://schemas.openxmlformats.org/officeDocument/2006/relationships/hyperlink" Target="http://www.craaq.qc.ca/oebdefault.aspx?ID=122#operation" TargetMode="External" /><Relationship Id="rId238" Type="http://schemas.openxmlformats.org/officeDocument/2006/relationships/hyperlink" Target="http://www.craaq.qc.ca/oebdefault.aspx?ID=122#irrigation" TargetMode="External" /><Relationship Id="rId239" Type="http://schemas.openxmlformats.org/officeDocument/2006/relationships/hyperlink" Target="http://www.craaq.qc.ca/oebdefault.aspx?ID=122#irrigation" TargetMode="External" /><Relationship Id="rId240" Type="http://schemas.openxmlformats.org/officeDocument/2006/relationships/hyperlink" Target="http://www.craaq.qc.ca/oebdefault.aspx?ID=123#refroidissement" TargetMode="External" /><Relationship Id="rId241" Type="http://schemas.openxmlformats.org/officeDocument/2006/relationships/hyperlink" Target="http://www.craaq.qc.ca/oebdefault.aspx?ID=123#refroidissement" TargetMode="External" /><Relationship Id="rId242" Type="http://schemas.openxmlformats.org/officeDocument/2006/relationships/hyperlink" Target="http://www.craaq.qc.ca/oebdefault.aspx?ID=123#sechage" TargetMode="External" /><Relationship Id="rId243" Type="http://schemas.openxmlformats.org/officeDocument/2006/relationships/hyperlink" Target="http://www.craaq.qc.ca/oebdefault.aspx?ID=123#sechage" TargetMode="External" /><Relationship Id="rId244" Type="http://schemas.openxmlformats.org/officeDocument/2006/relationships/hyperlink" Target="http://www.craaq.qc.ca/oebdefault.aspx?ID=123#criblage" TargetMode="External" /><Relationship Id="rId245" Type="http://schemas.openxmlformats.org/officeDocument/2006/relationships/hyperlink" Target="http://www.craaq.qc.ca/oebdefault.aspx?ID=123#criblage" TargetMode="External" /><Relationship Id="rId246" Type="http://schemas.openxmlformats.org/officeDocument/2006/relationships/hyperlink" Target="http://www.craaq.qc.ca/oebdefault.aspx?ID=123#entreposage" TargetMode="External" /><Relationship Id="rId247" Type="http://schemas.openxmlformats.org/officeDocument/2006/relationships/hyperlink" Target="http://www.craaq.qc.ca/oebdefault.aspx?ID=123#entreposage" TargetMode="External" /><Relationship Id="rId248" Type="http://schemas.openxmlformats.org/officeDocument/2006/relationships/hyperlink" Target="http://www.craaq.qc.ca/oebdefault.aspx?ID=123#classification" TargetMode="External" /><Relationship Id="rId249" Type="http://schemas.openxmlformats.org/officeDocument/2006/relationships/hyperlink" Target="http://www.craaq.qc.ca/oebdefault.aspx?ID=123#classification" TargetMode="External" /><Relationship Id="rId250" Type="http://schemas.openxmlformats.org/officeDocument/2006/relationships/hyperlink" Target="http://www.craaq.qc.ca/oebdefault.aspx?ID=123#transport" TargetMode="External" /><Relationship Id="rId251" Type="http://schemas.openxmlformats.org/officeDocument/2006/relationships/hyperlink" Target="http://www.craaq.qc.ca/oebdefault.aspx?ID=123#transport" TargetMode="External" /><Relationship Id="rId252" Type="http://schemas.openxmlformats.org/officeDocument/2006/relationships/hyperlink" Target="http://www.craaq.qc.ca/oebdefault.aspx?ID=123#plan" TargetMode="External" /><Relationship Id="rId253" Type="http://schemas.openxmlformats.org/officeDocument/2006/relationships/hyperlink" Target="http://www.craaq.qc.ca/oebdefault.aspx?ID=123#plan" TargetMode="External" /><Relationship Id="rId254" Type="http://schemas.openxmlformats.org/officeDocument/2006/relationships/hyperlink" Target="http://www.craaq.qc.ca/oebdefault.aspx?ID=124#main-d'oeuvre" TargetMode="External" /><Relationship Id="rId255" Type="http://schemas.openxmlformats.org/officeDocument/2006/relationships/hyperlink" Target="http://www.craaq.qc.ca/oebdefault.aspx?ID=124#main-d'oeuvre" TargetMode="External" /><Relationship Id="rId256" Type="http://schemas.openxmlformats.org/officeDocument/2006/relationships/hyperlink" Target="http://www.craaq.qc.ca/oebdefault.aspx?ID=124#charges" TargetMode="External" /><Relationship Id="rId257" Type="http://schemas.openxmlformats.org/officeDocument/2006/relationships/hyperlink" Target="http://www.craaq.qc.ca/oebdefault.aspx?ID=124#charges" TargetMode="External" /><Relationship Id="rId258" Type="http://schemas.openxmlformats.org/officeDocument/2006/relationships/hyperlink" Target="http://www.craaq.qc.ca/oebdefault.aspx?ID=124#recuperation" TargetMode="External" /><Relationship Id="rId259" Type="http://schemas.openxmlformats.org/officeDocument/2006/relationships/hyperlink" Target="http://www.craaq.qc.ca/oebdefault.aspx?ID=124#recuperation" TargetMode="External" /><Relationship Id="rId260" Type="http://schemas.openxmlformats.org/officeDocument/2006/relationships/hyperlink" Target="http://www.craaq.qc.ca/oebdefault.aspx?ID=124#contribution%20asra" TargetMode="External" /><Relationship Id="rId261" Type="http://schemas.openxmlformats.org/officeDocument/2006/relationships/hyperlink" Target="http://www.craaq.qc.ca/oebdefault.aspx?ID=124#contribution%20asra" TargetMode="External" /><Relationship Id="rId262" Type="http://schemas.openxmlformats.org/officeDocument/2006/relationships/hyperlink" Target="http://www.craaq.qc.ca/oebdefault.aspx?ID=124#contribution%20ass" TargetMode="External" /><Relationship Id="rId263" Type="http://schemas.openxmlformats.org/officeDocument/2006/relationships/hyperlink" Target="http://www.craaq.qc.ca/oebdefault.aspx?ID=124#contribution%20ass" TargetMode="External" /><Relationship Id="rId264" Type="http://schemas.openxmlformats.org/officeDocument/2006/relationships/hyperlink" Target="http://www.craaq.qc.ca/oebdefault.aspx?ID=124#assurance-recolte" TargetMode="External" /><Relationship Id="rId265" Type="http://schemas.openxmlformats.org/officeDocument/2006/relationships/hyperlink" Target="http://www.craaq.qc.ca/oebdefault.aspx?ID=124#assurance-recolte" TargetMode="External" /><Relationship Id="rId266" Type="http://schemas.openxmlformats.org/officeDocument/2006/relationships/hyperlink" Target="http://www.craaq.qc.ca/oebdefault.aspx?ID=124#reseau" TargetMode="External" /><Relationship Id="rId267" Type="http://schemas.openxmlformats.org/officeDocument/2006/relationships/hyperlink" Target="http://www.craaq.qc.ca/oebdefault.aspx?ID=124#reseau" TargetMode="External" /><Relationship Id="rId268" Type="http://schemas.openxmlformats.org/officeDocument/2006/relationships/hyperlink" Target="http://www.craaq.qc.ca/oebdefault.aspx?ID=124#interets" TargetMode="External" /><Relationship Id="rId269" Type="http://schemas.openxmlformats.org/officeDocument/2006/relationships/hyperlink" Target="http://www.craaq.qc.ca/oebdefault.aspx?ID=124#interets" TargetMode="External" /><Relationship Id="rId270" Type="http://schemas.openxmlformats.org/officeDocument/2006/relationships/hyperlink" Target="http://www.craaq.qc.ca/oebdefault.aspx?ID=119#vente" TargetMode="External" /><Relationship Id="rId271" Type="http://schemas.openxmlformats.org/officeDocument/2006/relationships/hyperlink" Target="http://www.craaq.qc.ca/oebdefault.aspx?ID=119#vente" TargetMode="External" /><Relationship Id="rId272" Type="http://schemas.openxmlformats.org/officeDocument/2006/relationships/hyperlink" Target="http://www.craaq.qc.ca/oebdefault.aspx?ID=119#compensation" TargetMode="External" /><Relationship Id="rId273" Type="http://schemas.openxmlformats.org/officeDocument/2006/relationships/hyperlink" Target="http://www.craaq.qc.ca/oebdefault.aspx?ID=119#compensation" TargetMode="External" /><Relationship Id="rId274" Type="http://schemas.openxmlformats.org/officeDocument/2006/relationships/hyperlink" Target="http://www.craaq.qc.ca/oebdefault.aspx?ID=121#fertilisants" TargetMode="External" /><Relationship Id="rId275" Type="http://schemas.openxmlformats.org/officeDocument/2006/relationships/hyperlink" Target="http://www.craaq.qc.ca/oebdefault.aspx?ID=121#fertilisants" TargetMode="External" /><Relationship Id="rId276" Type="http://schemas.openxmlformats.org/officeDocument/2006/relationships/hyperlink" Target="http://www.craaq.qc.ca/oebdefault.aspx?ID=138#densite" TargetMode="External" /><Relationship Id="rId277" Type="http://schemas.openxmlformats.org/officeDocument/2006/relationships/hyperlink" Target="http://www.craaq.qc.ca/oebdefault.aspx?ID=138#densite" TargetMode="External" /><Relationship Id="rId278" Type="http://schemas.openxmlformats.org/officeDocument/2006/relationships/hyperlink" Target="http://www.craaq.qc.ca/oebdefault.aspx?ID=138#densite" TargetMode="External" /><Relationship Id="rId279" Type="http://schemas.openxmlformats.org/officeDocument/2006/relationships/hyperlink" Target="http://www.craaq.qc.ca/oebdefault.aspx?ID=138#densite" TargetMode="External" /><Relationship Id="rId280" Type="http://schemas.openxmlformats.org/officeDocument/2006/relationships/hyperlink" Target="http://www.craaq.qc.ca/oebdefault.aspx?ID=124#recuperation" TargetMode="External" /><Relationship Id="rId281" Type="http://schemas.openxmlformats.org/officeDocument/2006/relationships/hyperlink" Target="http://www.craaq.qc.ca/oebdefault.aspx?ID=124#recuperation" TargetMode="External" /><Relationship Id="rId282" Type="http://schemas.openxmlformats.org/officeDocument/2006/relationships/hyperlink" Target="http://www.craaq.qc.ca/oebdefault.aspx?ID=119#autres" TargetMode="External" /><Relationship Id="rId283" Type="http://schemas.openxmlformats.org/officeDocument/2006/relationships/hyperlink" Target="http://www.craaq.qc.ca/oebdefault.aspx?ID=119#autres" TargetMode="External" /><Relationship Id="rId284" Type="http://schemas.openxmlformats.org/officeDocument/2006/relationships/hyperlink" Target="http://www.craaq.qc.ca/oebdefault.aspx?ID=124#analyse" TargetMode="External" /><Relationship Id="rId285" Type="http://schemas.openxmlformats.org/officeDocument/2006/relationships/hyperlink" Target="http://www.craaq.qc.ca/oebdefault.aspx?ID=124#analyse" TargetMode="External" /><Relationship Id="rId286" Type="http://schemas.openxmlformats.org/officeDocument/2006/relationships/hyperlink" Target="http://www.craaq.qc.ca/oebdefault.aspx?ID=121#semence" TargetMode="External" /><Relationship Id="rId287" Type="http://schemas.openxmlformats.org/officeDocument/2006/relationships/hyperlink" Target="http://www.craaq.qc.ca/oebdefault.aspx?ID=121#semence" TargetMode="External" /><Relationship Id="rId288" Type="http://schemas.openxmlformats.org/officeDocument/2006/relationships/hyperlink" Target="http://www.craaq.qc.ca/oebdefault.aspx?ID=121#pesticides" TargetMode="External" /><Relationship Id="rId289" Type="http://schemas.openxmlformats.org/officeDocument/2006/relationships/hyperlink" Target="http://www.craaq.qc.ca/oebdefault.aspx?ID=121#pesticides" TargetMode="External" /><Relationship Id="rId290" Type="http://schemas.openxmlformats.org/officeDocument/2006/relationships/hyperlink" Target="http://www.craaq.qc.ca/oebdefault.aspx?ID=121#contenants" TargetMode="External" /><Relationship Id="rId291" Type="http://schemas.openxmlformats.org/officeDocument/2006/relationships/hyperlink" Target="http://www.craaq.qc.ca/oebdefault.aspx?ID=121#contenants" TargetMode="External" /><Relationship Id="rId292" Type="http://schemas.openxmlformats.org/officeDocument/2006/relationships/hyperlink" Target="http://www.craaq.qc.ca/oebdefault.aspx?ID=121#paillis" TargetMode="External" /><Relationship Id="rId293" Type="http://schemas.openxmlformats.org/officeDocument/2006/relationships/hyperlink" Target="http://www.craaq.qc.ca/oebdefault.aspx?ID=121#paillis" TargetMode="External" /><Relationship Id="rId294" Type="http://schemas.openxmlformats.org/officeDocument/2006/relationships/hyperlink" Target="http://www.craaq.qc.ca/oebdefault.aspx?ID=121#support" TargetMode="External" /><Relationship Id="rId295" Type="http://schemas.openxmlformats.org/officeDocument/2006/relationships/hyperlink" Target="http://www.craaq.qc.ca/oebdefault.aspx?ID=121#support" TargetMode="External" /><Relationship Id="rId296" Type="http://schemas.openxmlformats.org/officeDocument/2006/relationships/hyperlink" Target="http://www.craaq.qc.ca/oebdefault.aspx?ID=121#ficelles" TargetMode="External" /><Relationship Id="rId297" Type="http://schemas.openxmlformats.org/officeDocument/2006/relationships/hyperlink" Target="http://www.craaq.qc.ca/oebdefault.aspx?ID=121#ficelles" TargetMode="External" /><Relationship Id="rId298" Type="http://schemas.openxmlformats.org/officeDocument/2006/relationships/hyperlink" Target="http://www.craaq.qc.ca/oebdefault.aspx?ID=121#plastique" TargetMode="External" /><Relationship Id="rId299" Type="http://schemas.openxmlformats.org/officeDocument/2006/relationships/hyperlink" Target="http://www.craaq.qc.ca/oebdefault.aspx?ID=121#plastique" TargetMode="External" /><Relationship Id="rId300" Type="http://schemas.openxmlformats.org/officeDocument/2006/relationships/hyperlink" Target="http://www.craaq.qc.ca/oebdefault.aspx?ID=121#systeme" TargetMode="External" /><Relationship Id="rId301" Type="http://schemas.openxmlformats.org/officeDocument/2006/relationships/hyperlink" Target="http://www.craaq.qc.ca/oebdefault.aspx?ID=121#systeme" TargetMode="External" /><Relationship Id="rId302" Type="http://schemas.openxmlformats.org/officeDocument/2006/relationships/hyperlink" Target="http://www.craaq.qc.ca/oebdefault.aspx?ID=121#agent" TargetMode="External" /><Relationship Id="rId303" Type="http://schemas.openxmlformats.org/officeDocument/2006/relationships/hyperlink" Target="http://www.craaq.qc.ca/oebdefault.aspx?ID=121#agent" TargetMode="External" /><Relationship Id="rId304" Type="http://schemas.openxmlformats.org/officeDocument/2006/relationships/hyperlink" Target="http://www.craaq.qc.ca/oebdefault.aspx?ID=122#operation" TargetMode="External" /><Relationship Id="rId305" Type="http://schemas.openxmlformats.org/officeDocument/2006/relationships/hyperlink" Target="http://www.craaq.qc.ca/oebdefault.aspx?ID=122#operation" TargetMode="External" /><Relationship Id="rId306" Type="http://schemas.openxmlformats.org/officeDocument/2006/relationships/hyperlink" Target="http://www.craaq.qc.ca/oebdefault.aspx?ID=122#irrigation" TargetMode="External" /><Relationship Id="rId307" Type="http://schemas.openxmlformats.org/officeDocument/2006/relationships/hyperlink" Target="http://www.craaq.qc.ca/oebdefault.aspx?ID=122#irrigation" TargetMode="External" /><Relationship Id="rId308" Type="http://schemas.openxmlformats.org/officeDocument/2006/relationships/hyperlink" Target="http://www.craaq.qc.ca/oebdefault.aspx?ID=123#refroidissement" TargetMode="External" /><Relationship Id="rId309" Type="http://schemas.openxmlformats.org/officeDocument/2006/relationships/hyperlink" Target="http://www.craaq.qc.ca/oebdefault.aspx?ID=123#refroidissement" TargetMode="External" /><Relationship Id="rId310" Type="http://schemas.openxmlformats.org/officeDocument/2006/relationships/hyperlink" Target="http://www.craaq.qc.ca/oebdefault.aspx?ID=123#sechage" TargetMode="External" /><Relationship Id="rId311" Type="http://schemas.openxmlformats.org/officeDocument/2006/relationships/hyperlink" Target="http://www.craaq.qc.ca/oebdefault.aspx?ID=123#sechage" TargetMode="External" /><Relationship Id="rId312" Type="http://schemas.openxmlformats.org/officeDocument/2006/relationships/hyperlink" Target="http://www.craaq.qc.ca/oebdefault.aspx?ID=123#criblage" TargetMode="External" /><Relationship Id="rId313" Type="http://schemas.openxmlformats.org/officeDocument/2006/relationships/hyperlink" Target="http://www.craaq.qc.ca/oebdefault.aspx?ID=123#criblage" TargetMode="External" /><Relationship Id="rId314" Type="http://schemas.openxmlformats.org/officeDocument/2006/relationships/hyperlink" Target="http://www.craaq.qc.ca/oebdefault.aspx?ID=123#entreposage" TargetMode="External" /><Relationship Id="rId315" Type="http://schemas.openxmlformats.org/officeDocument/2006/relationships/hyperlink" Target="http://www.craaq.qc.ca/oebdefault.aspx?ID=123#entreposage" TargetMode="External" /><Relationship Id="rId316" Type="http://schemas.openxmlformats.org/officeDocument/2006/relationships/hyperlink" Target="http://www.craaq.qc.ca/oebdefault.aspx?ID=123#classification" TargetMode="External" /><Relationship Id="rId317" Type="http://schemas.openxmlformats.org/officeDocument/2006/relationships/hyperlink" Target="http://www.craaq.qc.ca/oebdefault.aspx?ID=123#classification" TargetMode="External" /><Relationship Id="rId318" Type="http://schemas.openxmlformats.org/officeDocument/2006/relationships/hyperlink" Target="http://www.craaq.qc.ca/oebdefault.aspx?ID=123#transport" TargetMode="External" /><Relationship Id="rId319" Type="http://schemas.openxmlformats.org/officeDocument/2006/relationships/hyperlink" Target="http://www.craaq.qc.ca/oebdefault.aspx?ID=123#transport" TargetMode="External" /><Relationship Id="rId320" Type="http://schemas.openxmlformats.org/officeDocument/2006/relationships/hyperlink" Target="http://www.craaq.qc.ca/oebdefault.aspx?ID=123#plan" TargetMode="External" /><Relationship Id="rId321" Type="http://schemas.openxmlformats.org/officeDocument/2006/relationships/hyperlink" Target="http://www.craaq.qc.ca/oebdefault.aspx?ID=123#plan" TargetMode="External" /><Relationship Id="rId322" Type="http://schemas.openxmlformats.org/officeDocument/2006/relationships/hyperlink" Target="http://www.craaq.qc.ca/oebdefault.aspx?ID=124#main-d'oeuvre" TargetMode="External" /><Relationship Id="rId323" Type="http://schemas.openxmlformats.org/officeDocument/2006/relationships/hyperlink" Target="http://www.craaq.qc.ca/oebdefault.aspx?ID=124#main-d'oeuvre" TargetMode="External" /><Relationship Id="rId324" Type="http://schemas.openxmlformats.org/officeDocument/2006/relationships/hyperlink" Target="http://www.craaq.qc.ca/oebdefault.aspx?ID=124#charges" TargetMode="External" /><Relationship Id="rId325" Type="http://schemas.openxmlformats.org/officeDocument/2006/relationships/hyperlink" Target="http://www.craaq.qc.ca/oebdefault.aspx?ID=124#charges" TargetMode="External" /><Relationship Id="rId326" Type="http://schemas.openxmlformats.org/officeDocument/2006/relationships/hyperlink" Target="http://www.craaq.qc.ca/oebdefault.aspx?ID=124#recuperation" TargetMode="External" /><Relationship Id="rId327" Type="http://schemas.openxmlformats.org/officeDocument/2006/relationships/hyperlink" Target="http://www.craaq.qc.ca/oebdefault.aspx?ID=124#recuperation" TargetMode="External" /><Relationship Id="rId328" Type="http://schemas.openxmlformats.org/officeDocument/2006/relationships/hyperlink" Target="http://www.craaq.qc.ca/oebdefault.aspx?ID=124#contribution%20asra" TargetMode="External" /><Relationship Id="rId329" Type="http://schemas.openxmlformats.org/officeDocument/2006/relationships/hyperlink" Target="http://www.craaq.qc.ca/oebdefault.aspx?ID=124#contribution%20asra" TargetMode="External" /><Relationship Id="rId330" Type="http://schemas.openxmlformats.org/officeDocument/2006/relationships/hyperlink" Target="http://www.craaq.qc.ca/oebdefault.aspx?ID=124#contribution%20ass" TargetMode="External" /><Relationship Id="rId331" Type="http://schemas.openxmlformats.org/officeDocument/2006/relationships/hyperlink" Target="http://www.craaq.qc.ca/oebdefault.aspx?ID=124#contribution%20ass" TargetMode="External" /><Relationship Id="rId332" Type="http://schemas.openxmlformats.org/officeDocument/2006/relationships/hyperlink" Target="http://www.craaq.qc.ca/oebdefault.aspx?ID=124#assurance-recolte" TargetMode="External" /><Relationship Id="rId333" Type="http://schemas.openxmlformats.org/officeDocument/2006/relationships/hyperlink" Target="http://www.craaq.qc.ca/oebdefault.aspx?ID=124#assurance-recolte" TargetMode="External" /><Relationship Id="rId334" Type="http://schemas.openxmlformats.org/officeDocument/2006/relationships/hyperlink" Target="http://www.craaq.qc.ca/oebdefault.aspx?ID=124#reseau" TargetMode="External" /><Relationship Id="rId335" Type="http://schemas.openxmlformats.org/officeDocument/2006/relationships/hyperlink" Target="http://www.craaq.qc.ca/oebdefault.aspx?ID=124#reseau" TargetMode="External" /><Relationship Id="rId336" Type="http://schemas.openxmlformats.org/officeDocument/2006/relationships/hyperlink" Target="http://www.craaq.qc.ca/oebdefault.aspx?ID=124#interets" TargetMode="External" /><Relationship Id="rId337" Type="http://schemas.openxmlformats.org/officeDocument/2006/relationships/hyperlink" Target="http://www.craaq.qc.ca/oebdefault.aspx?ID=124#interets" TargetMode="External" /><Relationship Id="rId338" Type="http://schemas.openxmlformats.org/officeDocument/2006/relationships/hyperlink" Target="http://www.craaq.qc.ca/oebdefault.aspx?ID=119#vente" TargetMode="External" /><Relationship Id="rId339" Type="http://schemas.openxmlformats.org/officeDocument/2006/relationships/hyperlink" Target="http://www.craaq.qc.ca/oebdefault.aspx?ID=119#vente" TargetMode="External" /><Relationship Id="rId340" Type="http://schemas.openxmlformats.org/officeDocument/2006/relationships/hyperlink" Target="http://www.craaq.qc.ca/oebdefault.aspx?ID=119#compensation" TargetMode="External" /><Relationship Id="rId341" Type="http://schemas.openxmlformats.org/officeDocument/2006/relationships/hyperlink" Target="http://www.craaq.qc.ca/oebdefault.aspx?ID=119#compensation" TargetMode="External" /><Relationship Id="rId342" Type="http://schemas.openxmlformats.org/officeDocument/2006/relationships/hyperlink" Target="http://www.craaq.qc.ca/oebdefault.aspx?ID=121#fertilisants" TargetMode="External" /><Relationship Id="rId343" Type="http://schemas.openxmlformats.org/officeDocument/2006/relationships/hyperlink" Target="http://www.craaq.qc.ca/oebdefault.aspx?ID=121#fertilisants" TargetMode="External" /><Relationship Id="rId344" Type="http://schemas.openxmlformats.org/officeDocument/2006/relationships/hyperlink" Target="http://www.craaq.qc.ca/oebdefault.aspx?ID=138#densite" TargetMode="External" /><Relationship Id="rId345" Type="http://schemas.openxmlformats.org/officeDocument/2006/relationships/hyperlink" Target="http://www.craaq.qc.ca/oebdefault.aspx?ID=138#densite" TargetMode="External" /><Relationship Id="rId346" Type="http://schemas.openxmlformats.org/officeDocument/2006/relationships/hyperlink" Target="http://www.craaq.qc.ca/oebdefault.aspx?ID=138#densite" TargetMode="External" /><Relationship Id="rId347" Type="http://schemas.openxmlformats.org/officeDocument/2006/relationships/hyperlink" Target="http://www.craaq.qc.ca/oebdefault.aspx?ID=138#densite" TargetMode="External" /><Relationship Id="rId348" Type="http://schemas.openxmlformats.org/officeDocument/2006/relationships/hyperlink" Target="http://www.craaq.qc.ca/oebdefault.aspx?ID=124#recuperation" TargetMode="External" /><Relationship Id="rId349" Type="http://schemas.openxmlformats.org/officeDocument/2006/relationships/hyperlink" Target="http://www.craaq.qc.ca/oebdefault.aspx?ID=124#recuperation" TargetMode="External" /><Relationship Id="rId350" Type="http://schemas.openxmlformats.org/officeDocument/2006/relationships/hyperlink" Target="http://www.craaq.qc.ca/oebdefault.aspx?ID=119#autres" TargetMode="External" /><Relationship Id="rId351" Type="http://schemas.openxmlformats.org/officeDocument/2006/relationships/hyperlink" Target="http://www.craaq.qc.ca/oebdefault.aspx?ID=119#autres" TargetMode="External" /><Relationship Id="rId352" Type="http://schemas.openxmlformats.org/officeDocument/2006/relationships/hyperlink" Target="http://www.craaq.qc.ca/oebdefault.aspx?ID=124#analyse" TargetMode="External" /><Relationship Id="rId353" Type="http://schemas.openxmlformats.org/officeDocument/2006/relationships/hyperlink" Target="http://www.craaq.qc.ca/oebdefault.aspx?ID=124#analyse" TargetMode="External" /><Relationship Id="rId354" Type="http://schemas.openxmlformats.org/officeDocument/2006/relationships/hyperlink" Target="http://www.craaq.qc.ca/oebdefault.aspx?ID=124#assurance%20animaux" TargetMode="External" /><Relationship Id="rId355" Type="http://schemas.openxmlformats.org/officeDocument/2006/relationships/hyperlink" Target="http://www.craaq.qc.ca/oebdefault.aspx?ID=124#assurance%20animaux" TargetMode="External" /><Relationship Id="rId356" Type="http://schemas.openxmlformats.org/officeDocument/2006/relationships/hyperlink" Target="http://www.craaq.qc.ca/oebdefault.aspx?ID=124#assurance%20animaux" TargetMode="External" /><Relationship Id="rId357" Type="http://schemas.openxmlformats.org/officeDocument/2006/relationships/hyperlink" Target="http://www.craaq.qc.ca/oebdefault.aspx?ID=124#assurance%20animaux" TargetMode="External" /><Relationship Id="rId358" Type="http://schemas.openxmlformats.org/officeDocument/2006/relationships/hyperlink" Target="http://www.craaq.qc.ca/oebdefault.aspx?ID=124#assurance%20animaux" TargetMode="External" /><Relationship Id="rId359" Type="http://schemas.openxmlformats.org/officeDocument/2006/relationships/hyperlink" Target="http://www.craaq.qc.ca/oebdefault.aspx?ID=124#assurance%20animaux" TargetMode="External" /><Relationship Id="rId360" Type="http://schemas.openxmlformats.org/officeDocument/2006/relationships/hyperlink" Target="http://www.craaq.qc.ca/oebdefault.aspx?ID=138#densite" TargetMode="External" /><Relationship Id="rId361" Type="http://schemas.openxmlformats.org/officeDocument/2006/relationships/hyperlink" Target="http://www.craaq.qc.ca/oebdefault.aspx?ID=138#densite" TargetMode="External" /><Relationship Id="rId362" Type="http://schemas.openxmlformats.org/officeDocument/2006/relationships/hyperlink" Target="http://www.craaq.qc.ca/oebdefault.aspx?ID=138#densite" TargetMode="External" /><Relationship Id="rId363" Type="http://schemas.openxmlformats.org/officeDocument/2006/relationships/hyperlink" Target="http://www.craaq.qc.ca/oebdefault.aspx?ID=138#densite" TargetMode="External" /><Relationship Id="rId364" Type="http://schemas.openxmlformats.org/officeDocument/2006/relationships/hyperlink" Target="http://www.craaq.qc.ca/oebdefault.aspx?ID=122#forfait" TargetMode="External" /><Relationship Id="rId365" Type="http://schemas.openxmlformats.org/officeDocument/2006/relationships/hyperlink" Target="http://www.craaq.qc.ca/oebdefault.aspx?ID=122#forfait" TargetMode="External" /><Relationship Id="rId366" Type="http://schemas.openxmlformats.org/officeDocument/2006/relationships/hyperlink" Target="http://www.craaq.qc.ca/oebdefault.aspx?ID=138#densite" TargetMode="External" /><Relationship Id="rId367" Type="http://schemas.openxmlformats.org/officeDocument/2006/relationships/hyperlink" Target="http://www.craaq.qc.ca/oebdefault.aspx?ID=138#densite" TargetMode="External" /><Relationship Id="rId368" Type="http://schemas.openxmlformats.org/officeDocument/2006/relationships/hyperlink" Target="http://www.craaq.qc.ca/oebdefault.aspx?ID=138#densite" TargetMode="External" /><Relationship Id="rId369" Type="http://schemas.openxmlformats.org/officeDocument/2006/relationships/hyperlink" Target="http://www.craaq.qc.ca/oebdefault.aspx?ID=138#densite" TargetMode="External" /><Relationship Id="rId370" Type="http://schemas.openxmlformats.org/officeDocument/2006/relationships/hyperlink" Target="http://www.craaq.qc.ca/oebdefault.aspx?ID=122#forfait" TargetMode="External" /><Relationship Id="rId371" Type="http://schemas.openxmlformats.org/officeDocument/2006/relationships/hyperlink" Target="http://www.craaq.qc.ca/oebdefault.aspx?ID=122#forfait" TargetMode="External" /><Relationship Id="rId372" Type="http://schemas.openxmlformats.org/officeDocument/2006/relationships/hyperlink" Target="http://www.craaq.qc.ca/oebdefault.aspx?ID=138#densite" TargetMode="External" /><Relationship Id="rId373" Type="http://schemas.openxmlformats.org/officeDocument/2006/relationships/hyperlink" Target="http://www.craaq.qc.ca/oebdefault.aspx?ID=138#densite" TargetMode="External" /><Relationship Id="rId374" Type="http://schemas.openxmlformats.org/officeDocument/2006/relationships/hyperlink" Target="http://www.craaq.qc.ca/oebdefault.aspx?ID=138#densite" TargetMode="External" /><Relationship Id="rId375" Type="http://schemas.openxmlformats.org/officeDocument/2006/relationships/hyperlink" Target="http://www.craaq.qc.ca/oebdefault.aspx?ID=138#densite" TargetMode="External" /><Relationship Id="rId376" Type="http://schemas.openxmlformats.org/officeDocument/2006/relationships/hyperlink" Target="http://www.craaq.qc.ca/oebdefault.aspx?ID=122#forfait" TargetMode="External" /><Relationship Id="rId377" Type="http://schemas.openxmlformats.org/officeDocument/2006/relationships/hyperlink" Target="http://www.craaq.qc.ca/oebdefault.aspx?ID=122#forfait" TargetMode="External" /><Relationship Id="rId378" Type="http://schemas.openxmlformats.org/officeDocument/2006/relationships/hyperlink" Target="http://www.craaq.qc.ca/oebdefault.aspx?ID=119#travaux" TargetMode="External" /><Relationship Id="rId379" Type="http://schemas.openxmlformats.org/officeDocument/2006/relationships/hyperlink" Target="http://www.craaq.qc.ca/oebdefault.aspx?ID=119#travaux" TargetMode="External" /><Relationship Id="rId380" Type="http://schemas.openxmlformats.org/officeDocument/2006/relationships/image" Target="../media/image2.jpeg" /><Relationship Id="rId381" Type="http://schemas.openxmlformats.org/officeDocument/2006/relationships/image" Target="../media/image3.jpeg" /><Relationship Id="rId382" Type="http://schemas.openxmlformats.org/officeDocument/2006/relationships/hyperlink" Target="http://www.craaq.qc.ca/oeb/default.aspx?ID=119#Agri-i" TargetMode="External" /><Relationship Id="rId383" Type="http://schemas.openxmlformats.org/officeDocument/2006/relationships/hyperlink" Target="http://www.craaq.qc.ca/oeb/default.aspx?ID=119#Agri-i" TargetMode="External" /><Relationship Id="rId384" Type="http://schemas.openxmlformats.org/officeDocument/2006/relationships/hyperlink" Target="http://www.craaq.qc.ca/oeb/default.aspx?ID=119#Agri-i" TargetMode="External" /><Relationship Id="rId385" Type="http://schemas.openxmlformats.org/officeDocument/2006/relationships/hyperlink" Target="http://www.craaq.qc.ca/oeb/default.aspx?ID=119#Agri-i" TargetMode="External" /><Relationship Id="rId386" Type="http://schemas.openxmlformats.org/officeDocument/2006/relationships/hyperlink" Target="http://www.craaq.qc.ca/oeb/default.aspx?ID=119#Agri-i" TargetMode="External" /><Relationship Id="rId387" Type="http://schemas.openxmlformats.org/officeDocument/2006/relationships/hyperlink" Target="http://www.craaq.qc.ca/oeb/default.aspx?ID=119#Agri-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112</xdr:row>
      <xdr:rowOff>9525</xdr:rowOff>
    </xdr:from>
    <xdr:to>
      <xdr:col>0</xdr:col>
      <xdr:colOff>257175</xdr:colOff>
      <xdr:row>112</xdr:row>
      <xdr:rowOff>152400</xdr:rowOff>
    </xdr:to>
    <xdr:pic>
      <xdr:nvPicPr>
        <xdr:cNvPr id="1" name="Picture 308" descr="bouton_iaca3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811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119</xdr:row>
      <xdr:rowOff>9525</xdr:rowOff>
    </xdr:from>
    <xdr:to>
      <xdr:col>0</xdr:col>
      <xdr:colOff>257175</xdr:colOff>
      <xdr:row>119</xdr:row>
      <xdr:rowOff>152400</xdr:rowOff>
    </xdr:to>
    <xdr:pic>
      <xdr:nvPicPr>
        <xdr:cNvPr id="2" name="Picture 309" descr="bouton_iaca31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945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124</xdr:row>
      <xdr:rowOff>0</xdr:rowOff>
    </xdr:from>
    <xdr:to>
      <xdr:col>0</xdr:col>
      <xdr:colOff>257175</xdr:colOff>
      <xdr:row>124</xdr:row>
      <xdr:rowOff>142875</xdr:rowOff>
    </xdr:to>
    <xdr:pic>
      <xdr:nvPicPr>
        <xdr:cNvPr id="3" name="Picture 314" descr="bouton_iaca3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745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124</xdr:row>
      <xdr:rowOff>9525</xdr:rowOff>
    </xdr:from>
    <xdr:to>
      <xdr:col>0</xdr:col>
      <xdr:colOff>257175</xdr:colOff>
      <xdr:row>124</xdr:row>
      <xdr:rowOff>152400</xdr:rowOff>
    </xdr:to>
    <xdr:pic>
      <xdr:nvPicPr>
        <xdr:cNvPr id="4" name="Picture 315" descr="bouton_iaca31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754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125</xdr:row>
      <xdr:rowOff>0</xdr:rowOff>
    </xdr:from>
    <xdr:to>
      <xdr:col>0</xdr:col>
      <xdr:colOff>257175</xdr:colOff>
      <xdr:row>125</xdr:row>
      <xdr:rowOff>142875</xdr:rowOff>
    </xdr:to>
    <xdr:pic>
      <xdr:nvPicPr>
        <xdr:cNvPr id="5" name="Picture 316" descr="bouton_iaca31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07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125</xdr:row>
      <xdr:rowOff>9525</xdr:rowOff>
    </xdr:from>
    <xdr:to>
      <xdr:col>0</xdr:col>
      <xdr:colOff>257175</xdr:colOff>
      <xdr:row>125</xdr:row>
      <xdr:rowOff>152400</xdr:rowOff>
    </xdr:to>
    <xdr:pic>
      <xdr:nvPicPr>
        <xdr:cNvPr id="6" name="Picture 317" descr="bouton_iaca31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16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126</xdr:row>
      <xdr:rowOff>9525</xdr:rowOff>
    </xdr:from>
    <xdr:to>
      <xdr:col>0</xdr:col>
      <xdr:colOff>257175</xdr:colOff>
      <xdr:row>126</xdr:row>
      <xdr:rowOff>152400</xdr:rowOff>
    </xdr:to>
    <xdr:pic>
      <xdr:nvPicPr>
        <xdr:cNvPr id="7" name="Picture 318" descr="bouton_iaca31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78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127</xdr:row>
      <xdr:rowOff>9525</xdr:rowOff>
    </xdr:from>
    <xdr:to>
      <xdr:col>0</xdr:col>
      <xdr:colOff>257175</xdr:colOff>
      <xdr:row>127</xdr:row>
      <xdr:rowOff>152400</xdr:rowOff>
    </xdr:to>
    <xdr:pic>
      <xdr:nvPicPr>
        <xdr:cNvPr id="8" name="Picture 319" descr="bouton_iaca31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2407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128</xdr:row>
      <xdr:rowOff>9525</xdr:rowOff>
    </xdr:from>
    <xdr:to>
      <xdr:col>0</xdr:col>
      <xdr:colOff>257175</xdr:colOff>
      <xdr:row>128</xdr:row>
      <xdr:rowOff>152400</xdr:rowOff>
    </xdr:to>
    <xdr:pic>
      <xdr:nvPicPr>
        <xdr:cNvPr id="9" name="Picture 320" descr="bouton_iaca313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402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132</xdr:row>
      <xdr:rowOff>85725</xdr:rowOff>
    </xdr:from>
    <xdr:to>
      <xdr:col>0</xdr:col>
      <xdr:colOff>257175</xdr:colOff>
      <xdr:row>132</xdr:row>
      <xdr:rowOff>228600</xdr:rowOff>
    </xdr:to>
    <xdr:pic>
      <xdr:nvPicPr>
        <xdr:cNvPr id="10" name="Picture 322" descr="bouton_iaca313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126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146</xdr:row>
      <xdr:rowOff>9525</xdr:rowOff>
    </xdr:from>
    <xdr:to>
      <xdr:col>0</xdr:col>
      <xdr:colOff>257175</xdr:colOff>
      <xdr:row>146</xdr:row>
      <xdr:rowOff>152400</xdr:rowOff>
    </xdr:to>
    <xdr:pic>
      <xdr:nvPicPr>
        <xdr:cNvPr id="11" name="Picture 335" descr="bouton_iaca3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460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165</xdr:row>
      <xdr:rowOff>0</xdr:rowOff>
    </xdr:from>
    <xdr:to>
      <xdr:col>0</xdr:col>
      <xdr:colOff>257175</xdr:colOff>
      <xdr:row>165</xdr:row>
      <xdr:rowOff>142875</xdr:rowOff>
    </xdr:to>
    <xdr:pic>
      <xdr:nvPicPr>
        <xdr:cNvPr id="12" name="Picture 350" descr="bouton_iaca31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70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165</xdr:row>
      <xdr:rowOff>9525</xdr:rowOff>
    </xdr:from>
    <xdr:to>
      <xdr:col>0</xdr:col>
      <xdr:colOff>257175</xdr:colOff>
      <xdr:row>165</xdr:row>
      <xdr:rowOff>152400</xdr:rowOff>
    </xdr:to>
    <xdr:pic>
      <xdr:nvPicPr>
        <xdr:cNvPr id="13" name="Picture 351" descr="bouton_iaca3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79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166</xdr:row>
      <xdr:rowOff>9525</xdr:rowOff>
    </xdr:from>
    <xdr:to>
      <xdr:col>0</xdr:col>
      <xdr:colOff>257175</xdr:colOff>
      <xdr:row>166</xdr:row>
      <xdr:rowOff>152400</xdr:rowOff>
    </xdr:to>
    <xdr:pic>
      <xdr:nvPicPr>
        <xdr:cNvPr id="14" name="Picture 352" descr="bouton_iaca313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841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167</xdr:row>
      <xdr:rowOff>9525</xdr:rowOff>
    </xdr:from>
    <xdr:to>
      <xdr:col>0</xdr:col>
      <xdr:colOff>257175</xdr:colOff>
      <xdr:row>167</xdr:row>
      <xdr:rowOff>152400</xdr:rowOff>
    </xdr:to>
    <xdr:pic>
      <xdr:nvPicPr>
        <xdr:cNvPr id="15" name="Picture 353" descr="bouton_iaca31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003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0</xdr:rowOff>
    </xdr:from>
    <xdr:to>
      <xdr:col>0</xdr:col>
      <xdr:colOff>257175</xdr:colOff>
      <xdr:row>168</xdr:row>
      <xdr:rowOff>142875</xdr:rowOff>
    </xdr:to>
    <xdr:pic>
      <xdr:nvPicPr>
        <xdr:cNvPr id="16" name="Picture 354" descr="bouton_iaca313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15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0</xdr:col>
      <xdr:colOff>257175</xdr:colOff>
      <xdr:row>168</xdr:row>
      <xdr:rowOff>152400</xdr:rowOff>
    </xdr:to>
    <xdr:pic>
      <xdr:nvPicPr>
        <xdr:cNvPr id="17" name="Picture 355" descr="bouton_iaca313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165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169</xdr:row>
      <xdr:rowOff>9525</xdr:rowOff>
    </xdr:from>
    <xdr:to>
      <xdr:col>0</xdr:col>
      <xdr:colOff>257175</xdr:colOff>
      <xdr:row>169</xdr:row>
      <xdr:rowOff>152400</xdr:rowOff>
    </xdr:to>
    <xdr:pic>
      <xdr:nvPicPr>
        <xdr:cNvPr id="18" name="Picture 356" descr="bouton_iaca313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327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175</xdr:row>
      <xdr:rowOff>9525</xdr:rowOff>
    </xdr:from>
    <xdr:to>
      <xdr:col>0</xdr:col>
      <xdr:colOff>257175</xdr:colOff>
      <xdr:row>175</xdr:row>
      <xdr:rowOff>152400</xdr:rowOff>
    </xdr:to>
    <xdr:pic>
      <xdr:nvPicPr>
        <xdr:cNvPr id="19" name="Picture 357" descr="bouton_iaca313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441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176</xdr:row>
      <xdr:rowOff>9525</xdr:rowOff>
    </xdr:from>
    <xdr:to>
      <xdr:col>0</xdr:col>
      <xdr:colOff>257175</xdr:colOff>
      <xdr:row>176</xdr:row>
      <xdr:rowOff>152400</xdr:rowOff>
    </xdr:to>
    <xdr:pic>
      <xdr:nvPicPr>
        <xdr:cNvPr id="20" name="Picture 358" descr="bouton_iaca3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603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402</xdr:row>
      <xdr:rowOff>0</xdr:rowOff>
    </xdr:from>
    <xdr:to>
      <xdr:col>0</xdr:col>
      <xdr:colOff>257175</xdr:colOff>
      <xdr:row>402</xdr:row>
      <xdr:rowOff>142875</xdr:rowOff>
    </xdr:to>
    <xdr:pic>
      <xdr:nvPicPr>
        <xdr:cNvPr id="21" name="Picture 359" descr="bouton_iaca313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532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9525</xdr:rowOff>
    </xdr:from>
    <xdr:to>
      <xdr:col>0</xdr:col>
      <xdr:colOff>257175</xdr:colOff>
      <xdr:row>177</xdr:row>
      <xdr:rowOff>152400</xdr:rowOff>
    </xdr:to>
    <xdr:pic>
      <xdr:nvPicPr>
        <xdr:cNvPr id="22" name="Picture 360" descr="bouton_iaca313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765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178</xdr:row>
      <xdr:rowOff>9525</xdr:rowOff>
    </xdr:from>
    <xdr:to>
      <xdr:col>0</xdr:col>
      <xdr:colOff>257175</xdr:colOff>
      <xdr:row>178</xdr:row>
      <xdr:rowOff>152400</xdr:rowOff>
    </xdr:to>
    <xdr:pic>
      <xdr:nvPicPr>
        <xdr:cNvPr id="23" name="Picture 361" descr="bouton_iaca31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92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9525</xdr:rowOff>
    </xdr:from>
    <xdr:to>
      <xdr:col>0</xdr:col>
      <xdr:colOff>257175</xdr:colOff>
      <xdr:row>179</xdr:row>
      <xdr:rowOff>152400</xdr:rowOff>
    </xdr:to>
    <xdr:pic>
      <xdr:nvPicPr>
        <xdr:cNvPr id="24" name="Picture 362" descr="bouton_iaca313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08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25" name="Picture 363" descr="bouton_iaca313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25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26" name="Picture 364" descr="bouton_iaca313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57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9525</xdr:rowOff>
    </xdr:from>
    <xdr:to>
      <xdr:col>0</xdr:col>
      <xdr:colOff>257175</xdr:colOff>
      <xdr:row>184</xdr:row>
      <xdr:rowOff>152400</xdr:rowOff>
    </xdr:to>
    <xdr:pic>
      <xdr:nvPicPr>
        <xdr:cNvPr id="27" name="Picture 365" descr="bouton_iaca313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899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100</xdr:row>
      <xdr:rowOff>9525</xdr:rowOff>
    </xdr:from>
    <xdr:to>
      <xdr:col>0</xdr:col>
      <xdr:colOff>257175</xdr:colOff>
      <xdr:row>100</xdr:row>
      <xdr:rowOff>152400</xdr:rowOff>
    </xdr:to>
    <xdr:pic>
      <xdr:nvPicPr>
        <xdr:cNvPr id="28" name="Picture 366" descr="bouton_iaca313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773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102</xdr:row>
      <xdr:rowOff>9525</xdr:rowOff>
    </xdr:from>
    <xdr:to>
      <xdr:col>0</xdr:col>
      <xdr:colOff>257175</xdr:colOff>
      <xdr:row>102</xdr:row>
      <xdr:rowOff>152400</xdr:rowOff>
    </xdr:to>
    <xdr:pic>
      <xdr:nvPicPr>
        <xdr:cNvPr id="29" name="Picture 367" descr="bouton_iaca313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097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9525</xdr:rowOff>
    </xdr:from>
    <xdr:to>
      <xdr:col>0</xdr:col>
      <xdr:colOff>257175</xdr:colOff>
      <xdr:row>54</xdr:row>
      <xdr:rowOff>152400</xdr:rowOff>
    </xdr:to>
    <xdr:pic>
      <xdr:nvPicPr>
        <xdr:cNvPr id="30" name="Picture 369" descr="bouton_iaca31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372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0</xdr:rowOff>
    </xdr:from>
    <xdr:to>
      <xdr:col>0</xdr:col>
      <xdr:colOff>257175</xdr:colOff>
      <xdr:row>56</xdr:row>
      <xdr:rowOff>142875</xdr:rowOff>
    </xdr:to>
    <xdr:pic>
      <xdr:nvPicPr>
        <xdr:cNvPr id="31" name="Picture 370" descr="bouton_iaca313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86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9525</xdr:rowOff>
    </xdr:from>
    <xdr:to>
      <xdr:col>0</xdr:col>
      <xdr:colOff>257175</xdr:colOff>
      <xdr:row>61</xdr:row>
      <xdr:rowOff>152400</xdr:rowOff>
    </xdr:to>
    <xdr:pic>
      <xdr:nvPicPr>
        <xdr:cNvPr id="32" name="Picture 371" descr="bouton_iaca31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06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0</xdr:rowOff>
    </xdr:from>
    <xdr:to>
      <xdr:col>0</xdr:col>
      <xdr:colOff>257175</xdr:colOff>
      <xdr:row>66</xdr:row>
      <xdr:rowOff>142875</xdr:rowOff>
    </xdr:to>
    <xdr:pic>
      <xdr:nvPicPr>
        <xdr:cNvPr id="33" name="Picture 372" descr="bouton_iaca313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06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34" name="Picture 373" descr="bouton_iaca313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15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257175</xdr:colOff>
      <xdr:row>89</xdr:row>
      <xdr:rowOff>152400</xdr:rowOff>
    </xdr:to>
    <xdr:pic>
      <xdr:nvPicPr>
        <xdr:cNvPr id="35" name="Picture 374" descr="bouton_iaca313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887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257175</xdr:colOff>
      <xdr:row>44</xdr:row>
      <xdr:rowOff>152400</xdr:rowOff>
    </xdr:to>
    <xdr:pic>
      <xdr:nvPicPr>
        <xdr:cNvPr id="36" name="Picture 375" descr="Aide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75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9525</xdr:rowOff>
    </xdr:from>
    <xdr:to>
      <xdr:col>0</xdr:col>
      <xdr:colOff>257175</xdr:colOff>
      <xdr:row>47</xdr:row>
      <xdr:rowOff>152400</xdr:rowOff>
    </xdr:to>
    <xdr:pic>
      <xdr:nvPicPr>
        <xdr:cNvPr id="37" name="Picture 376" descr="bouton_iaca313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39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0</xdr:col>
      <xdr:colOff>257175</xdr:colOff>
      <xdr:row>113</xdr:row>
      <xdr:rowOff>152400</xdr:rowOff>
    </xdr:to>
    <xdr:pic>
      <xdr:nvPicPr>
        <xdr:cNvPr id="38" name="Picture 378" descr="bouton_iaca313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973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390</xdr:row>
      <xdr:rowOff>9525</xdr:rowOff>
    </xdr:from>
    <xdr:to>
      <xdr:col>0</xdr:col>
      <xdr:colOff>257175</xdr:colOff>
      <xdr:row>390</xdr:row>
      <xdr:rowOff>152400</xdr:rowOff>
    </xdr:to>
    <xdr:pic>
      <xdr:nvPicPr>
        <xdr:cNvPr id="39" name="Picture 384" descr="bouton_iaca31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598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390</xdr:row>
      <xdr:rowOff>9525</xdr:rowOff>
    </xdr:from>
    <xdr:to>
      <xdr:col>0</xdr:col>
      <xdr:colOff>257175</xdr:colOff>
      <xdr:row>390</xdr:row>
      <xdr:rowOff>152400</xdr:rowOff>
    </xdr:to>
    <xdr:pic>
      <xdr:nvPicPr>
        <xdr:cNvPr id="40" name="Picture 385" descr="bouton_iaca313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598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390</xdr:row>
      <xdr:rowOff>9525</xdr:rowOff>
    </xdr:from>
    <xdr:to>
      <xdr:col>0</xdr:col>
      <xdr:colOff>257175</xdr:colOff>
      <xdr:row>390</xdr:row>
      <xdr:rowOff>152400</xdr:rowOff>
    </xdr:to>
    <xdr:pic>
      <xdr:nvPicPr>
        <xdr:cNvPr id="41" name="Picture 386" descr="bouton_iaca313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598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391</xdr:row>
      <xdr:rowOff>9525</xdr:rowOff>
    </xdr:from>
    <xdr:to>
      <xdr:col>0</xdr:col>
      <xdr:colOff>257175</xdr:colOff>
      <xdr:row>391</xdr:row>
      <xdr:rowOff>152400</xdr:rowOff>
    </xdr:to>
    <xdr:pic>
      <xdr:nvPicPr>
        <xdr:cNvPr id="42" name="Picture 387" descr="bouton_iaca31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60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391</xdr:row>
      <xdr:rowOff>9525</xdr:rowOff>
    </xdr:from>
    <xdr:to>
      <xdr:col>0</xdr:col>
      <xdr:colOff>257175</xdr:colOff>
      <xdr:row>391</xdr:row>
      <xdr:rowOff>152400</xdr:rowOff>
    </xdr:to>
    <xdr:pic>
      <xdr:nvPicPr>
        <xdr:cNvPr id="43" name="Picture 388" descr="bouton_iaca313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60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391</xdr:row>
      <xdr:rowOff>9525</xdr:rowOff>
    </xdr:from>
    <xdr:to>
      <xdr:col>0</xdr:col>
      <xdr:colOff>257175</xdr:colOff>
      <xdr:row>391</xdr:row>
      <xdr:rowOff>152400</xdr:rowOff>
    </xdr:to>
    <xdr:pic>
      <xdr:nvPicPr>
        <xdr:cNvPr id="44" name="Picture 389" descr="bouton_iaca313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60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392</xdr:row>
      <xdr:rowOff>9525</xdr:rowOff>
    </xdr:from>
    <xdr:to>
      <xdr:col>0</xdr:col>
      <xdr:colOff>257175</xdr:colOff>
      <xdr:row>392</xdr:row>
      <xdr:rowOff>152400</xdr:rowOff>
    </xdr:to>
    <xdr:pic>
      <xdr:nvPicPr>
        <xdr:cNvPr id="45" name="Picture 390" descr="bouton_iaca313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922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392</xdr:row>
      <xdr:rowOff>9525</xdr:rowOff>
    </xdr:from>
    <xdr:to>
      <xdr:col>0</xdr:col>
      <xdr:colOff>257175</xdr:colOff>
      <xdr:row>392</xdr:row>
      <xdr:rowOff>152400</xdr:rowOff>
    </xdr:to>
    <xdr:pic>
      <xdr:nvPicPr>
        <xdr:cNvPr id="46" name="Picture 391" descr="bouton_iaca313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922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392</xdr:row>
      <xdr:rowOff>9525</xdr:rowOff>
    </xdr:from>
    <xdr:to>
      <xdr:col>0</xdr:col>
      <xdr:colOff>257175</xdr:colOff>
      <xdr:row>392</xdr:row>
      <xdr:rowOff>152400</xdr:rowOff>
    </xdr:to>
    <xdr:pic>
      <xdr:nvPicPr>
        <xdr:cNvPr id="47" name="Picture 392" descr="bouton_iaca31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922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393</xdr:row>
      <xdr:rowOff>9525</xdr:rowOff>
    </xdr:from>
    <xdr:to>
      <xdr:col>0</xdr:col>
      <xdr:colOff>257175</xdr:colOff>
      <xdr:row>393</xdr:row>
      <xdr:rowOff>152400</xdr:rowOff>
    </xdr:to>
    <xdr:pic>
      <xdr:nvPicPr>
        <xdr:cNvPr id="48" name="Picture 393" descr="bouton_iaca313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084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393</xdr:row>
      <xdr:rowOff>9525</xdr:rowOff>
    </xdr:from>
    <xdr:to>
      <xdr:col>0</xdr:col>
      <xdr:colOff>257175</xdr:colOff>
      <xdr:row>393</xdr:row>
      <xdr:rowOff>152400</xdr:rowOff>
    </xdr:to>
    <xdr:pic>
      <xdr:nvPicPr>
        <xdr:cNvPr id="49" name="Picture 394" descr="bouton_iaca313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084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393</xdr:row>
      <xdr:rowOff>9525</xdr:rowOff>
    </xdr:from>
    <xdr:to>
      <xdr:col>0</xdr:col>
      <xdr:colOff>257175</xdr:colOff>
      <xdr:row>393</xdr:row>
      <xdr:rowOff>152400</xdr:rowOff>
    </xdr:to>
    <xdr:pic>
      <xdr:nvPicPr>
        <xdr:cNvPr id="50" name="Picture 395" descr="bouton_iaca313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084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394</xdr:row>
      <xdr:rowOff>9525</xdr:rowOff>
    </xdr:from>
    <xdr:to>
      <xdr:col>0</xdr:col>
      <xdr:colOff>257175</xdr:colOff>
      <xdr:row>394</xdr:row>
      <xdr:rowOff>152400</xdr:rowOff>
    </xdr:to>
    <xdr:pic>
      <xdr:nvPicPr>
        <xdr:cNvPr id="51" name="Picture 396" descr="bouton_iaca313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46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394</xdr:row>
      <xdr:rowOff>9525</xdr:rowOff>
    </xdr:from>
    <xdr:to>
      <xdr:col>0</xdr:col>
      <xdr:colOff>257175</xdr:colOff>
      <xdr:row>394</xdr:row>
      <xdr:rowOff>152400</xdr:rowOff>
    </xdr:to>
    <xdr:pic>
      <xdr:nvPicPr>
        <xdr:cNvPr id="52" name="Picture 397" descr="bouton_iaca313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46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394</xdr:row>
      <xdr:rowOff>9525</xdr:rowOff>
    </xdr:from>
    <xdr:to>
      <xdr:col>0</xdr:col>
      <xdr:colOff>257175</xdr:colOff>
      <xdr:row>394</xdr:row>
      <xdr:rowOff>152400</xdr:rowOff>
    </xdr:to>
    <xdr:pic>
      <xdr:nvPicPr>
        <xdr:cNvPr id="53" name="Picture 398" descr="bouton_iaca313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246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395</xdr:row>
      <xdr:rowOff>9525</xdr:rowOff>
    </xdr:from>
    <xdr:to>
      <xdr:col>0</xdr:col>
      <xdr:colOff>257175</xdr:colOff>
      <xdr:row>395</xdr:row>
      <xdr:rowOff>152400</xdr:rowOff>
    </xdr:to>
    <xdr:pic>
      <xdr:nvPicPr>
        <xdr:cNvPr id="54" name="Picture 399" descr="bouton_iaca313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08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395</xdr:row>
      <xdr:rowOff>9525</xdr:rowOff>
    </xdr:from>
    <xdr:to>
      <xdr:col>0</xdr:col>
      <xdr:colOff>257175</xdr:colOff>
      <xdr:row>395</xdr:row>
      <xdr:rowOff>152400</xdr:rowOff>
    </xdr:to>
    <xdr:pic>
      <xdr:nvPicPr>
        <xdr:cNvPr id="55" name="Picture 400" descr="bouton_iaca313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08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395</xdr:row>
      <xdr:rowOff>9525</xdr:rowOff>
    </xdr:from>
    <xdr:to>
      <xdr:col>0</xdr:col>
      <xdr:colOff>257175</xdr:colOff>
      <xdr:row>395</xdr:row>
      <xdr:rowOff>152400</xdr:rowOff>
    </xdr:to>
    <xdr:pic>
      <xdr:nvPicPr>
        <xdr:cNvPr id="56" name="Picture 401" descr="bouton_iaca313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08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396</xdr:row>
      <xdr:rowOff>9525</xdr:rowOff>
    </xdr:from>
    <xdr:to>
      <xdr:col>0</xdr:col>
      <xdr:colOff>257175</xdr:colOff>
      <xdr:row>396</xdr:row>
      <xdr:rowOff>152400</xdr:rowOff>
    </xdr:to>
    <xdr:pic>
      <xdr:nvPicPr>
        <xdr:cNvPr id="57" name="Picture 402" descr="bouton_iaca313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570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396</xdr:row>
      <xdr:rowOff>9525</xdr:rowOff>
    </xdr:from>
    <xdr:to>
      <xdr:col>0</xdr:col>
      <xdr:colOff>257175</xdr:colOff>
      <xdr:row>396</xdr:row>
      <xdr:rowOff>152400</xdr:rowOff>
    </xdr:to>
    <xdr:pic>
      <xdr:nvPicPr>
        <xdr:cNvPr id="58" name="Picture 403" descr="bouton_iaca313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570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396</xdr:row>
      <xdr:rowOff>9525</xdr:rowOff>
    </xdr:from>
    <xdr:to>
      <xdr:col>0</xdr:col>
      <xdr:colOff>257175</xdr:colOff>
      <xdr:row>396</xdr:row>
      <xdr:rowOff>152400</xdr:rowOff>
    </xdr:to>
    <xdr:pic>
      <xdr:nvPicPr>
        <xdr:cNvPr id="59" name="Picture 404" descr="bouton_iaca313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570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401</xdr:row>
      <xdr:rowOff>9525</xdr:rowOff>
    </xdr:from>
    <xdr:to>
      <xdr:col>0</xdr:col>
      <xdr:colOff>257175</xdr:colOff>
      <xdr:row>401</xdr:row>
      <xdr:rowOff>152400</xdr:rowOff>
    </xdr:to>
    <xdr:pic>
      <xdr:nvPicPr>
        <xdr:cNvPr id="60" name="Picture 405" descr="bouton_iaca313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401</xdr:row>
      <xdr:rowOff>9525</xdr:rowOff>
    </xdr:from>
    <xdr:to>
      <xdr:col>0</xdr:col>
      <xdr:colOff>257175</xdr:colOff>
      <xdr:row>401</xdr:row>
      <xdr:rowOff>152400</xdr:rowOff>
    </xdr:to>
    <xdr:pic>
      <xdr:nvPicPr>
        <xdr:cNvPr id="61" name="Picture 406" descr="bouton_iaca313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401</xdr:row>
      <xdr:rowOff>9525</xdr:rowOff>
    </xdr:from>
    <xdr:to>
      <xdr:col>0</xdr:col>
      <xdr:colOff>257175</xdr:colOff>
      <xdr:row>401</xdr:row>
      <xdr:rowOff>152400</xdr:rowOff>
    </xdr:to>
    <xdr:pic>
      <xdr:nvPicPr>
        <xdr:cNvPr id="62" name="Picture 407" descr="bouton_iaca313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79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402</xdr:row>
      <xdr:rowOff>9525</xdr:rowOff>
    </xdr:from>
    <xdr:to>
      <xdr:col>0</xdr:col>
      <xdr:colOff>257175</xdr:colOff>
      <xdr:row>402</xdr:row>
      <xdr:rowOff>152400</xdr:rowOff>
    </xdr:to>
    <xdr:pic>
      <xdr:nvPicPr>
        <xdr:cNvPr id="63" name="Picture 408" descr="bouton_iaca313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541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402</xdr:row>
      <xdr:rowOff>9525</xdr:rowOff>
    </xdr:from>
    <xdr:to>
      <xdr:col>0</xdr:col>
      <xdr:colOff>257175</xdr:colOff>
      <xdr:row>402</xdr:row>
      <xdr:rowOff>152400</xdr:rowOff>
    </xdr:to>
    <xdr:pic>
      <xdr:nvPicPr>
        <xdr:cNvPr id="64" name="Picture 409" descr="bouton_iaca313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541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402</xdr:row>
      <xdr:rowOff>9525</xdr:rowOff>
    </xdr:from>
    <xdr:to>
      <xdr:col>0</xdr:col>
      <xdr:colOff>257175</xdr:colOff>
      <xdr:row>402</xdr:row>
      <xdr:rowOff>152400</xdr:rowOff>
    </xdr:to>
    <xdr:pic>
      <xdr:nvPicPr>
        <xdr:cNvPr id="65" name="Picture 410" descr="bouton_iaca313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541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0</xdr:rowOff>
    </xdr:from>
    <xdr:to>
      <xdr:col>0</xdr:col>
      <xdr:colOff>257175</xdr:colOff>
      <xdr:row>177</xdr:row>
      <xdr:rowOff>142875</xdr:rowOff>
    </xdr:to>
    <xdr:pic>
      <xdr:nvPicPr>
        <xdr:cNvPr id="66" name="Picture 411" descr="bouton_iaca313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756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0</xdr:rowOff>
    </xdr:from>
    <xdr:to>
      <xdr:col>0</xdr:col>
      <xdr:colOff>257175</xdr:colOff>
      <xdr:row>177</xdr:row>
      <xdr:rowOff>142875</xdr:rowOff>
    </xdr:to>
    <xdr:pic>
      <xdr:nvPicPr>
        <xdr:cNvPr id="67" name="Picture 412" descr="bouton_iaca313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756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0</xdr:rowOff>
    </xdr:from>
    <xdr:to>
      <xdr:col>0</xdr:col>
      <xdr:colOff>257175</xdr:colOff>
      <xdr:row>177</xdr:row>
      <xdr:rowOff>142875</xdr:rowOff>
    </xdr:to>
    <xdr:pic>
      <xdr:nvPicPr>
        <xdr:cNvPr id="68" name="Picture 413" descr="bouton_iaca313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756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403</xdr:row>
      <xdr:rowOff>9525</xdr:rowOff>
    </xdr:from>
    <xdr:to>
      <xdr:col>0</xdr:col>
      <xdr:colOff>257175</xdr:colOff>
      <xdr:row>403</xdr:row>
      <xdr:rowOff>152400</xdr:rowOff>
    </xdr:to>
    <xdr:pic>
      <xdr:nvPicPr>
        <xdr:cNvPr id="69" name="Picture 414" descr="bouton_iaca313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703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403</xdr:row>
      <xdr:rowOff>9525</xdr:rowOff>
    </xdr:from>
    <xdr:to>
      <xdr:col>0</xdr:col>
      <xdr:colOff>257175</xdr:colOff>
      <xdr:row>403</xdr:row>
      <xdr:rowOff>152400</xdr:rowOff>
    </xdr:to>
    <xdr:pic>
      <xdr:nvPicPr>
        <xdr:cNvPr id="70" name="Picture 415" descr="bouton_iaca313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703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403</xdr:row>
      <xdr:rowOff>9525</xdr:rowOff>
    </xdr:from>
    <xdr:to>
      <xdr:col>0</xdr:col>
      <xdr:colOff>257175</xdr:colOff>
      <xdr:row>403</xdr:row>
      <xdr:rowOff>152400</xdr:rowOff>
    </xdr:to>
    <xdr:pic>
      <xdr:nvPicPr>
        <xdr:cNvPr id="71" name="Picture 416" descr="bouton_iaca313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703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404</xdr:row>
      <xdr:rowOff>9525</xdr:rowOff>
    </xdr:from>
    <xdr:to>
      <xdr:col>0</xdr:col>
      <xdr:colOff>257175</xdr:colOff>
      <xdr:row>404</xdr:row>
      <xdr:rowOff>152400</xdr:rowOff>
    </xdr:to>
    <xdr:pic>
      <xdr:nvPicPr>
        <xdr:cNvPr id="72" name="Picture 417" descr="bouton_iaca313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865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404</xdr:row>
      <xdr:rowOff>9525</xdr:rowOff>
    </xdr:from>
    <xdr:to>
      <xdr:col>0</xdr:col>
      <xdr:colOff>257175</xdr:colOff>
      <xdr:row>404</xdr:row>
      <xdr:rowOff>152400</xdr:rowOff>
    </xdr:to>
    <xdr:pic>
      <xdr:nvPicPr>
        <xdr:cNvPr id="73" name="Picture 418" descr="bouton_iaca313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865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404</xdr:row>
      <xdr:rowOff>9525</xdr:rowOff>
    </xdr:from>
    <xdr:to>
      <xdr:col>0</xdr:col>
      <xdr:colOff>257175</xdr:colOff>
      <xdr:row>404</xdr:row>
      <xdr:rowOff>152400</xdr:rowOff>
    </xdr:to>
    <xdr:pic>
      <xdr:nvPicPr>
        <xdr:cNvPr id="74" name="Picture 419" descr="bouton_iaca313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865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405</xdr:row>
      <xdr:rowOff>9525</xdr:rowOff>
    </xdr:from>
    <xdr:to>
      <xdr:col>0</xdr:col>
      <xdr:colOff>257175</xdr:colOff>
      <xdr:row>405</xdr:row>
      <xdr:rowOff>152400</xdr:rowOff>
    </xdr:to>
    <xdr:pic>
      <xdr:nvPicPr>
        <xdr:cNvPr id="75" name="Picture 420" descr="bouton_iaca313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02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405</xdr:row>
      <xdr:rowOff>9525</xdr:rowOff>
    </xdr:from>
    <xdr:to>
      <xdr:col>0</xdr:col>
      <xdr:colOff>257175</xdr:colOff>
      <xdr:row>405</xdr:row>
      <xdr:rowOff>152400</xdr:rowOff>
    </xdr:to>
    <xdr:pic>
      <xdr:nvPicPr>
        <xdr:cNvPr id="76" name="Picture 421" descr="bouton_iaca313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02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405</xdr:row>
      <xdr:rowOff>9525</xdr:rowOff>
    </xdr:from>
    <xdr:to>
      <xdr:col>0</xdr:col>
      <xdr:colOff>257175</xdr:colOff>
      <xdr:row>405</xdr:row>
      <xdr:rowOff>152400</xdr:rowOff>
    </xdr:to>
    <xdr:pic>
      <xdr:nvPicPr>
        <xdr:cNvPr id="77" name="Picture 422" descr="bouton_iaca313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027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406</xdr:row>
      <xdr:rowOff>9525</xdr:rowOff>
    </xdr:from>
    <xdr:to>
      <xdr:col>0</xdr:col>
      <xdr:colOff>257175</xdr:colOff>
      <xdr:row>406</xdr:row>
      <xdr:rowOff>152400</xdr:rowOff>
    </xdr:to>
    <xdr:pic>
      <xdr:nvPicPr>
        <xdr:cNvPr id="78" name="Picture 423" descr="bouton_iaca313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18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406</xdr:row>
      <xdr:rowOff>9525</xdr:rowOff>
    </xdr:from>
    <xdr:to>
      <xdr:col>0</xdr:col>
      <xdr:colOff>257175</xdr:colOff>
      <xdr:row>406</xdr:row>
      <xdr:rowOff>152400</xdr:rowOff>
    </xdr:to>
    <xdr:pic>
      <xdr:nvPicPr>
        <xdr:cNvPr id="79" name="Picture 424" descr="bouton_iaca313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18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406</xdr:row>
      <xdr:rowOff>9525</xdr:rowOff>
    </xdr:from>
    <xdr:to>
      <xdr:col>0</xdr:col>
      <xdr:colOff>257175</xdr:colOff>
      <xdr:row>406</xdr:row>
      <xdr:rowOff>152400</xdr:rowOff>
    </xdr:to>
    <xdr:pic>
      <xdr:nvPicPr>
        <xdr:cNvPr id="80" name="Picture 425" descr="bouton_iaca313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189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407</xdr:row>
      <xdr:rowOff>9525</xdr:rowOff>
    </xdr:from>
    <xdr:to>
      <xdr:col>0</xdr:col>
      <xdr:colOff>257175</xdr:colOff>
      <xdr:row>407</xdr:row>
      <xdr:rowOff>152400</xdr:rowOff>
    </xdr:to>
    <xdr:pic>
      <xdr:nvPicPr>
        <xdr:cNvPr id="81" name="Picture 426" descr="bouton_iaca313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35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407</xdr:row>
      <xdr:rowOff>9525</xdr:rowOff>
    </xdr:from>
    <xdr:to>
      <xdr:col>0</xdr:col>
      <xdr:colOff>257175</xdr:colOff>
      <xdr:row>407</xdr:row>
      <xdr:rowOff>152400</xdr:rowOff>
    </xdr:to>
    <xdr:pic>
      <xdr:nvPicPr>
        <xdr:cNvPr id="82" name="Picture 427" descr="bouton_iaca313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35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407</xdr:row>
      <xdr:rowOff>9525</xdr:rowOff>
    </xdr:from>
    <xdr:to>
      <xdr:col>0</xdr:col>
      <xdr:colOff>257175</xdr:colOff>
      <xdr:row>407</xdr:row>
      <xdr:rowOff>152400</xdr:rowOff>
    </xdr:to>
    <xdr:pic>
      <xdr:nvPicPr>
        <xdr:cNvPr id="83" name="Picture 428" descr="bouton_iaca313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351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408</xdr:row>
      <xdr:rowOff>9525</xdr:rowOff>
    </xdr:from>
    <xdr:to>
      <xdr:col>0</xdr:col>
      <xdr:colOff>257175</xdr:colOff>
      <xdr:row>408</xdr:row>
      <xdr:rowOff>152400</xdr:rowOff>
    </xdr:to>
    <xdr:pic>
      <xdr:nvPicPr>
        <xdr:cNvPr id="84" name="Picture 429" descr="bouton_iaca313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51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408</xdr:row>
      <xdr:rowOff>9525</xdr:rowOff>
    </xdr:from>
    <xdr:to>
      <xdr:col>0</xdr:col>
      <xdr:colOff>257175</xdr:colOff>
      <xdr:row>408</xdr:row>
      <xdr:rowOff>152400</xdr:rowOff>
    </xdr:to>
    <xdr:pic>
      <xdr:nvPicPr>
        <xdr:cNvPr id="85" name="Picture 430" descr="bouton_iaca313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51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408</xdr:row>
      <xdr:rowOff>9525</xdr:rowOff>
    </xdr:from>
    <xdr:to>
      <xdr:col>0</xdr:col>
      <xdr:colOff>257175</xdr:colOff>
      <xdr:row>408</xdr:row>
      <xdr:rowOff>152400</xdr:rowOff>
    </xdr:to>
    <xdr:pic>
      <xdr:nvPicPr>
        <xdr:cNvPr id="86" name="Picture 431" descr="bouton_iaca313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51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409</xdr:row>
      <xdr:rowOff>9525</xdr:rowOff>
    </xdr:from>
    <xdr:to>
      <xdr:col>0</xdr:col>
      <xdr:colOff>257175</xdr:colOff>
      <xdr:row>409</xdr:row>
      <xdr:rowOff>152400</xdr:rowOff>
    </xdr:to>
    <xdr:pic>
      <xdr:nvPicPr>
        <xdr:cNvPr id="87" name="Picture 432" descr="bouton_iaca313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67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409</xdr:row>
      <xdr:rowOff>9525</xdr:rowOff>
    </xdr:from>
    <xdr:to>
      <xdr:col>0</xdr:col>
      <xdr:colOff>257175</xdr:colOff>
      <xdr:row>409</xdr:row>
      <xdr:rowOff>152400</xdr:rowOff>
    </xdr:to>
    <xdr:pic>
      <xdr:nvPicPr>
        <xdr:cNvPr id="88" name="Picture 433" descr="bouton_iaca313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67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409</xdr:row>
      <xdr:rowOff>9525</xdr:rowOff>
    </xdr:from>
    <xdr:to>
      <xdr:col>0</xdr:col>
      <xdr:colOff>257175</xdr:colOff>
      <xdr:row>409</xdr:row>
      <xdr:rowOff>152400</xdr:rowOff>
    </xdr:to>
    <xdr:pic>
      <xdr:nvPicPr>
        <xdr:cNvPr id="89" name="Picture 434" descr="bouton_iaca313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675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417</xdr:row>
      <xdr:rowOff>9525</xdr:rowOff>
    </xdr:from>
    <xdr:to>
      <xdr:col>0</xdr:col>
      <xdr:colOff>257175</xdr:colOff>
      <xdr:row>417</xdr:row>
      <xdr:rowOff>152400</xdr:rowOff>
    </xdr:to>
    <xdr:pic>
      <xdr:nvPicPr>
        <xdr:cNvPr id="90" name="Picture 435" descr="bouton_iaca313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97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417</xdr:row>
      <xdr:rowOff>9525</xdr:rowOff>
    </xdr:from>
    <xdr:to>
      <xdr:col>0</xdr:col>
      <xdr:colOff>257175</xdr:colOff>
      <xdr:row>417</xdr:row>
      <xdr:rowOff>152400</xdr:rowOff>
    </xdr:to>
    <xdr:pic>
      <xdr:nvPicPr>
        <xdr:cNvPr id="91" name="Picture 436" descr="bouton_iaca313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97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417</xdr:row>
      <xdr:rowOff>9525</xdr:rowOff>
    </xdr:from>
    <xdr:to>
      <xdr:col>0</xdr:col>
      <xdr:colOff>257175</xdr:colOff>
      <xdr:row>417</xdr:row>
      <xdr:rowOff>152400</xdr:rowOff>
    </xdr:to>
    <xdr:pic>
      <xdr:nvPicPr>
        <xdr:cNvPr id="92" name="Picture 437" descr="bouton_iaca313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970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435</xdr:row>
      <xdr:rowOff>9525</xdr:rowOff>
    </xdr:from>
    <xdr:to>
      <xdr:col>0</xdr:col>
      <xdr:colOff>257175</xdr:colOff>
      <xdr:row>435</xdr:row>
      <xdr:rowOff>152400</xdr:rowOff>
    </xdr:to>
    <xdr:pic>
      <xdr:nvPicPr>
        <xdr:cNvPr id="93" name="Picture 438" descr="bouton_iaca313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23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435</xdr:row>
      <xdr:rowOff>9525</xdr:rowOff>
    </xdr:from>
    <xdr:to>
      <xdr:col>0</xdr:col>
      <xdr:colOff>257175</xdr:colOff>
      <xdr:row>435</xdr:row>
      <xdr:rowOff>152400</xdr:rowOff>
    </xdr:to>
    <xdr:pic>
      <xdr:nvPicPr>
        <xdr:cNvPr id="94" name="Picture 439" descr="bouton_iaca313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23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435</xdr:row>
      <xdr:rowOff>9525</xdr:rowOff>
    </xdr:from>
    <xdr:to>
      <xdr:col>0</xdr:col>
      <xdr:colOff>257175</xdr:colOff>
      <xdr:row>435</xdr:row>
      <xdr:rowOff>152400</xdr:rowOff>
    </xdr:to>
    <xdr:pic>
      <xdr:nvPicPr>
        <xdr:cNvPr id="95" name="Picture 440" descr="bouton_iaca313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23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441</xdr:row>
      <xdr:rowOff>9525</xdr:rowOff>
    </xdr:from>
    <xdr:to>
      <xdr:col>0</xdr:col>
      <xdr:colOff>257175</xdr:colOff>
      <xdr:row>441</xdr:row>
      <xdr:rowOff>152400</xdr:rowOff>
    </xdr:to>
    <xdr:pic>
      <xdr:nvPicPr>
        <xdr:cNvPr id="96" name="Picture 441" descr="bouton_iaca313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856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441</xdr:row>
      <xdr:rowOff>9525</xdr:rowOff>
    </xdr:from>
    <xdr:to>
      <xdr:col>0</xdr:col>
      <xdr:colOff>257175</xdr:colOff>
      <xdr:row>441</xdr:row>
      <xdr:rowOff>152400</xdr:rowOff>
    </xdr:to>
    <xdr:pic>
      <xdr:nvPicPr>
        <xdr:cNvPr id="97" name="Picture 442" descr="bouton_iaca313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856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441</xdr:row>
      <xdr:rowOff>9525</xdr:rowOff>
    </xdr:from>
    <xdr:to>
      <xdr:col>0</xdr:col>
      <xdr:colOff>257175</xdr:colOff>
      <xdr:row>441</xdr:row>
      <xdr:rowOff>152400</xdr:rowOff>
    </xdr:to>
    <xdr:pic>
      <xdr:nvPicPr>
        <xdr:cNvPr id="98" name="Picture 443" descr="bouton_iaca313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856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470</xdr:row>
      <xdr:rowOff>9525</xdr:rowOff>
    </xdr:from>
    <xdr:to>
      <xdr:col>0</xdr:col>
      <xdr:colOff>257175</xdr:colOff>
      <xdr:row>470</xdr:row>
      <xdr:rowOff>152400</xdr:rowOff>
    </xdr:to>
    <xdr:pic>
      <xdr:nvPicPr>
        <xdr:cNvPr id="99" name="Picture 444" descr="bouton_iaca313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552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470</xdr:row>
      <xdr:rowOff>9525</xdr:rowOff>
    </xdr:from>
    <xdr:to>
      <xdr:col>0</xdr:col>
      <xdr:colOff>257175</xdr:colOff>
      <xdr:row>470</xdr:row>
      <xdr:rowOff>152400</xdr:rowOff>
    </xdr:to>
    <xdr:pic>
      <xdr:nvPicPr>
        <xdr:cNvPr id="100" name="Picture 445" descr="bouton_iaca313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552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470</xdr:row>
      <xdr:rowOff>9525</xdr:rowOff>
    </xdr:from>
    <xdr:to>
      <xdr:col>0</xdr:col>
      <xdr:colOff>257175</xdr:colOff>
      <xdr:row>470</xdr:row>
      <xdr:rowOff>152400</xdr:rowOff>
    </xdr:to>
    <xdr:pic>
      <xdr:nvPicPr>
        <xdr:cNvPr id="101" name="Picture 446" descr="bouton_iaca313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552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458</xdr:row>
      <xdr:rowOff>9525</xdr:rowOff>
    </xdr:from>
    <xdr:to>
      <xdr:col>0</xdr:col>
      <xdr:colOff>257175</xdr:colOff>
      <xdr:row>458</xdr:row>
      <xdr:rowOff>152400</xdr:rowOff>
    </xdr:to>
    <xdr:pic>
      <xdr:nvPicPr>
        <xdr:cNvPr id="102" name="Picture 447" descr="bouton_iaca313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609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458</xdr:row>
      <xdr:rowOff>9525</xdr:rowOff>
    </xdr:from>
    <xdr:to>
      <xdr:col>0</xdr:col>
      <xdr:colOff>257175</xdr:colOff>
      <xdr:row>458</xdr:row>
      <xdr:rowOff>152400</xdr:rowOff>
    </xdr:to>
    <xdr:pic>
      <xdr:nvPicPr>
        <xdr:cNvPr id="103" name="Picture 448" descr="bouton_iaca313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609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458</xdr:row>
      <xdr:rowOff>9525</xdr:rowOff>
    </xdr:from>
    <xdr:to>
      <xdr:col>0</xdr:col>
      <xdr:colOff>257175</xdr:colOff>
      <xdr:row>458</xdr:row>
      <xdr:rowOff>152400</xdr:rowOff>
    </xdr:to>
    <xdr:pic>
      <xdr:nvPicPr>
        <xdr:cNvPr id="104" name="Picture 449" descr="bouton_iaca313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609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74</xdr:row>
      <xdr:rowOff>9525</xdr:rowOff>
    </xdr:from>
    <xdr:to>
      <xdr:col>0</xdr:col>
      <xdr:colOff>257175</xdr:colOff>
      <xdr:row>74</xdr:row>
      <xdr:rowOff>152400</xdr:rowOff>
    </xdr:to>
    <xdr:pic>
      <xdr:nvPicPr>
        <xdr:cNvPr id="105" name="Picture 452" descr="bouton_iaca313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534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257175</xdr:colOff>
      <xdr:row>56</xdr:row>
      <xdr:rowOff>152400</xdr:rowOff>
    </xdr:to>
    <xdr:pic>
      <xdr:nvPicPr>
        <xdr:cNvPr id="106" name="Picture 453" descr="bouton_iaca313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96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105</xdr:row>
      <xdr:rowOff>9525</xdr:rowOff>
    </xdr:from>
    <xdr:to>
      <xdr:col>0</xdr:col>
      <xdr:colOff>257175</xdr:colOff>
      <xdr:row>105</xdr:row>
      <xdr:rowOff>152400</xdr:rowOff>
    </xdr:to>
    <xdr:pic>
      <xdr:nvPicPr>
        <xdr:cNvPr id="107" name="Picture 455" descr="bouton_iaca313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57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108" name="Picture 456" descr="bouton_iaca313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737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208</xdr:row>
      <xdr:rowOff>9525</xdr:rowOff>
    </xdr:from>
    <xdr:to>
      <xdr:col>0</xdr:col>
      <xdr:colOff>257175</xdr:colOff>
      <xdr:row>208</xdr:row>
      <xdr:rowOff>152400</xdr:rowOff>
    </xdr:to>
    <xdr:pic>
      <xdr:nvPicPr>
        <xdr:cNvPr id="109" name="Picture 457" descr="bouton_iaca313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06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215</xdr:row>
      <xdr:rowOff>9525</xdr:rowOff>
    </xdr:from>
    <xdr:to>
      <xdr:col>0</xdr:col>
      <xdr:colOff>257175</xdr:colOff>
      <xdr:row>215</xdr:row>
      <xdr:rowOff>152400</xdr:rowOff>
    </xdr:to>
    <xdr:pic>
      <xdr:nvPicPr>
        <xdr:cNvPr id="110" name="Picture 458" descr="bouton_iaca313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95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220</xdr:row>
      <xdr:rowOff>0</xdr:rowOff>
    </xdr:from>
    <xdr:to>
      <xdr:col>0</xdr:col>
      <xdr:colOff>257175</xdr:colOff>
      <xdr:row>220</xdr:row>
      <xdr:rowOff>142875</xdr:rowOff>
    </xdr:to>
    <xdr:pic>
      <xdr:nvPicPr>
        <xdr:cNvPr id="111" name="Picture 459" descr="bouton_iaca313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995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220</xdr:row>
      <xdr:rowOff>9525</xdr:rowOff>
    </xdr:from>
    <xdr:to>
      <xdr:col>0</xdr:col>
      <xdr:colOff>257175</xdr:colOff>
      <xdr:row>220</xdr:row>
      <xdr:rowOff>152400</xdr:rowOff>
    </xdr:to>
    <xdr:pic>
      <xdr:nvPicPr>
        <xdr:cNvPr id="112" name="Picture 460" descr="bouton_iaca313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004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221</xdr:row>
      <xdr:rowOff>0</xdr:rowOff>
    </xdr:from>
    <xdr:to>
      <xdr:col>0</xdr:col>
      <xdr:colOff>257175</xdr:colOff>
      <xdr:row>221</xdr:row>
      <xdr:rowOff>142875</xdr:rowOff>
    </xdr:to>
    <xdr:pic>
      <xdr:nvPicPr>
        <xdr:cNvPr id="113" name="Picture 461" descr="bouton_iaca313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57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221</xdr:row>
      <xdr:rowOff>9525</xdr:rowOff>
    </xdr:from>
    <xdr:to>
      <xdr:col>0</xdr:col>
      <xdr:colOff>257175</xdr:colOff>
      <xdr:row>221</xdr:row>
      <xdr:rowOff>152400</xdr:rowOff>
    </xdr:to>
    <xdr:pic>
      <xdr:nvPicPr>
        <xdr:cNvPr id="114" name="Picture 462" descr="bouton_iaca313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66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222</xdr:row>
      <xdr:rowOff>9525</xdr:rowOff>
    </xdr:from>
    <xdr:to>
      <xdr:col>0</xdr:col>
      <xdr:colOff>257175</xdr:colOff>
      <xdr:row>222</xdr:row>
      <xdr:rowOff>152400</xdr:rowOff>
    </xdr:to>
    <xdr:pic>
      <xdr:nvPicPr>
        <xdr:cNvPr id="115" name="Picture 463" descr="bouton_iaca313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328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223</xdr:row>
      <xdr:rowOff>9525</xdr:rowOff>
    </xdr:from>
    <xdr:to>
      <xdr:col>0</xdr:col>
      <xdr:colOff>257175</xdr:colOff>
      <xdr:row>223</xdr:row>
      <xdr:rowOff>152400</xdr:rowOff>
    </xdr:to>
    <xdr:pic>
      <xdr:nvPicPr>
        <xdr:cNvPr id="116" name="Picture 464" descr="bouton_iaca313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490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224</xdr:row>
      <xdr:rowOff>9525</xdr:rowOff>
    </xdr:from>
    <xdr:to>
      <xdr:col>0</xdr:col>
      <xdr:colOff>257175</xdr:colOff>
      <xdr:row>224</xdr:row>
      <xdr:rowOff>152400</xdr:rowOff>
    </xdr:to>
    <xdr:pic>
      <xdr:nvPicPr>
        <xdr:cNvPr id="117" name="Picture 465" descr="bouton_iaca313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652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228</xdr:row>
      <xdr:rowOff>85725</xdr:rowOff>
    </xdr:from>
    <xdr:to>
      <xdr:col>0</xdr:col>
      <xdr:colOff>257175</xdr:colOff>
      <xdr:row>228</xdr:row>
      <xdr:rowOff>228600</xdr:rowOff>
    </xdr:to>
    <xdr:pic>
      <xdr:nvPicPr>
        <xdr:cNvPr id="118" name="Picture 466" descr="bouton_iaca313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376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242</xdr:row>
      <xdr:rowOff>9525</xdr:rowOff>
    </xdr:from>
    <xdr:to>
      <xdr:col>0</xdr:col>
      <xdr:colOff>257175</xdr:colOff>
      <xdr:row>242</xdr:row>
      <xdr:rowOff>152400</xdr:rowOff>
    </xdr:to>
    <xdr:pic>
      <xdr:nvPicPr>
        <xdr:cNvPr id="119" name="Picture 467" descr="bouton_iaca313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652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261</xdr:row>
      <xdr:rowOff>0</xdr:rowOff>
    </xdr:from>
    <xdr:to>
      <xdr:col>0</xdr:col>
      <xdr:colOff>257175</xdr:colOff>
      <xdr:row>261</xdr:row>
      <xdr:rowOff>142875</xdr:rowOff>
    </xdr:to>
    <xdr:pic>
      <xdr:nvPicPr>
        <xdr:cNvPr id="120" name="Picture 468" descr="bouton_iaca313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786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261</xdr:row>
      <xdr:rowOff>9525</xdr:rowOff>
    </xdr:from>
    <xdr:to>
      <xdr:col>0</xdr:col>
      <xdr:colOff>257175</xdr:colOff>
      <xdr:row>261</xdr:row>
      <xdr:rowOff>152400</xdr:rowOff>
    </xdr:to>
    <xdr:pic>
      <xdr:nvPicPr>
        <xdr:cNvPr id="121" name="Picture 469" descr="bouton_iaca313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795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262</xdr:row>
      <xdr:rowOff>9525</xdr:rowOff>
    </xdr:from>
    <xdr:to>
      <xdr:col>0</xdr:col>
      <xdr:colOff>257175</xdr:colOff>
      <xdr:row>262</xdr:row>
      <xdr:rowOff>152400</xdr:rowOff>
    </xdr:to>
    <xdr:pic>
      <xdr:nvPicPr>
        <xdr:cNvPr id="122" name="Picture 470" descr="bouton_iaca313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957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263</xdr:row>
      <xdr:rowOff>9525</xdr:rowOff>
    </xdr:from>
    <xdr:to>
      <xdr:col>0</xdr:col>
      <xdr:colOff>257175</xdr:colOff>
      <xdr:row>263</xdr:row>
      <xdr:rowOff>152400</xdr:rowOff>
    </xdr:to>
    <xdr:pic>
      <xdr:nvPicPr>
        <xdr:cNvPr id="123" name="Picture 471" descr="bouton_iaca313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19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0</xdr:rowOff>
    </xdr:from>
    <xdr:to>
      <xdr:col>0</xdr:col>
      <xdr:colOff>257175</xdr:colOff>
      <xdr:row>264</xdr:row>
      <xdr:rowOff>142875</xdr:rowOff>
    </xdr:to>
    <xdr:pic>
      <xdr:nvPicPr>
        <xdr:cNvPr id="124" name="Picture 472" descr="bouton_iaca313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272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9525</xdr:rowOff>
    </xdr:from>
    <xdr:to>
      <xdr:col>0</xdr:col>
      <xdr:colOff>257175</xdr:colOff>
      <xdr:row>264</xdr:row>
      <xdr:rowOff>152400</xdr:rowOff>
    </xdr:to>
    <xdr:pic>
      <xdr:nvPicPr>
        <xdr:cNvPr id="125" name="Picture 473" descr="bouton_iaca313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281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265</xdr:row>
      <xdr:rowOff>9525</xdr:rowOff>
    </xdr:from>
    <xdr:to>
      <xdr:col>0</xdr:col>
      <xdr:colOff>257175</xdr:colOff>
      <xdr:row>265</xdr:row>
      <xdr:rowOff>152400</xdr:rowOff>
    </xdr:to>
    <xdr:pic>
      <xdr:nvPicPr>
        <xdr:cNvPr id="126" name="Picture 474" descr="bouton_iaca313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443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271</xdr:row>
      <xdr:rowOff>9525</xdr:rowOff>
    </xdr:from>
    <xdr:to>
      <xdr:col>0</xdr:col>
      <xdr:colOff>257175</xdr:colOff>
      <xdr:row>271</xdr:row>
      <xdr:rowOff>152400</xdr:rowOff>
    </xdr:to>
    <xdr:pic>
      <xdr:nvPicPr>
        <xdr:cNvPr id="127" name="Picture 475" descr="bouton_iaca313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481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272</xdr:row>
      <xdr:rowOff>9525</xdr:rowOff>
    </xdr:from>
    <xdr:to>
      <xdr:col>0</xdr:col>
      <xdr:colOff>257175</xdr:colOff>
      <xdr:row>272</xdr:row>
      <xdr:rowOff>152400</xdr:rowOff>
    </xdr:to>
    <xdr:pic>
      <xdr:nvPicPr>
        <xdr:cNvPr id="128" name="Picture 476" descr="bouton_iaca313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643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273</xdr:row>
      <xdr:rowOff>9525</xdr:rowOff>
    </xdr:from>
    <xdr:to>
      <xdr:col>0</xdr:col>
      <xdr:colOff>257175</xdr:colOff>
      <xdr:row>273</xdr:row>
      <xdr:rowOff>152400</xdr:rowOff>
    </xdr:to>
    <xdr:pic>
      <xdr:nvPicPr>
        <xdr:cNvPr id="129" name="Picture 477" descr="bouton_iaca313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05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274</xdr:row>
      <xdr:rowOff>9525</xdr:rowOff>
    </xdr:from>
    <xdr:to>
      <xdr:col>0</xdr:col>
      <xdr:colOff>257175</xdr:colOff>
      <xdr:row>274</xdr:row>
      <xdr:rowOff>152400</xdr:rowOff>
    </xdr:to>
    <xdr:pic>
      <xdr:nvPicPr>
        <xdr:cNvPr id="130" name="Picture 478" descr="bouton_iaca313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67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275</xdr:row>
      <xdr:rowOff>9525</xdr:rowOff>
    </xdr:from>
    <xdr:to>
      <xdr:col>0</xdr:col>
      <xdr:colOff>257175</xdr:colOff>
      <xdr:row>275</xdr:row>
      <xdr:rowOff>152400</xdr:rowOff>
    </xdr:to>
    <xdr:pic>
      <xdr:nvPicPr>
        <xdr:cNvPr id="131" name="Picture 479" descr="bouton_iaca313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129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276</xdr:row>
      <xdr:rowOff>9525</xdr:rowOff>
    </xdr:from>
    <xdr:to>
      <xdr:col>0</xdr:col>
      <xdr:colOff>257175</xdr:colOff>
      <xdr:row>276</xdr:row>
      <xdr:rowOff>152400</xdr:rowOff>
    </xdr:to>
    <xdr:pic>
      <xdr:nvPicPr>
        <xdr:cNvPr id="132" name="Picture 480" descr="bouton_iaca313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291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278</xdr:row>
      <xdr:rowOff>9525</xdr:rowOff>
    </xdr:from>
    <xdr:to>
      <xdr:col>0</xdr:col>
      <xdr:colOff>257175</xdr:colOff>
      <xdr:row>278</xdr:row>
      <xdr:rowOff>152400</xdr:rowOff>
    </xdr:to>
    <xdr:pic>
      <xdr:nvPicPr>
        <xdr:cNvPr id="133" name="Picture 481" descr="bouton_iaca313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615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280</xdr:row>
      <xdr:rowOff>9525</xdr:rowOff>
    </xdr:from>
    <xdr:to>
      <xdr:col>0</xdr:col>
      <xdr:colOff>257175</xdr:colOff>
      <xdr:row>280</xdr:row>
      <xdr:rowOff>152400</xdr:rowOff>
    </xdr:to>
    <xdr:pic>
      <xdr:nvPicPr>
        <xdr:cNvPr id="134" name="Picture 482" descr="bouton_iaca313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939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135" name="Picture 483" descr="bouton_iaca313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147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136" name="Picture 484" descr="bouton_iaca313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470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209</xdr:row>
      <xdr:rowOff>9525</xdr:rowOff>
    </xdr:from>
    <xdr:to>
      <xdr:col>0</xdr:col>
      <xdr:colOff>257175</xdr:colOff>
      <xdr:row>209</xdr:row>
      <xdr:rowOff>152400</xdr:rowOff>
    </xdr:to>
    <xdr:pic>
      <xdr:nvPicPr>
        <xdr:cNvPr id="137" name="Picture 485" descr="bouton_iaca313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23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273</xdr:row>
      <xdr:rowOff>0</xdr:rowOff>
    </xdr:from>
    <xdr:to>
      <xdr:col>0</xdr:col>
      <xdr:colOff>257175</xdr:colOff>
      <xdr:row>273</xdr:row>
      <xdr:rowOff>142875</xdr:rowOff>
    </xdr:to>
    <xdr:pic>
      <xdr:nvPicPr>
        <xdr:cNvPr id="138" name="Picture 486" descr="bouton_iaca313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96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273</xdr:row>
      <xdr:rowOff>0</xdr:rowOff>
    </xdr:from>
    <xdr:to>
      <xdr:col>0</xdr:col>
      <xdr:colOff>257175</xdr:colOff>
      <xdr:row>273</xdr:row>
      <xdr:rowOff>142875</xdr:rowOff>
    </xdr:to>
    <xdr:pic>
      <xdr:nvPicPr>
        <xdr:cNvPr id="139" name="Picture 487" descr="bouton_iaca313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96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273</xdr:row>
      <xdr:rowOff>0</xdr:rowOff>
    </xdr:from>
    <xdr:to>
      <xdr:col>0</xdr:col>
      <xdr:colOff>257175</xdr:colOff>
      <xdr:row>273</xdr:row>
      <xdr:rowOff>142875</xdr:rowOff>
    </xdr:to>
    <xdr:pic>
      <xdr:nvPicPr>
        <xdr:cNvPr id="140" name="Picture 488" descr="bouton_iaca313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96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201</xdr:row>
      <xdr:rowOff>9525</xdr:rowOff>
    </xdr:from>
    <xdr:to>
      <xdr:col>0</xdr:col>
      <xdr:colOff>257175</xdr:colOff>
      <xdr:row>201</xdr:row>
      <xdr:rowOff>152400</xdr:rowOff>
    </xdr:to>
    <xdr:pic>
      <xdr:nvPicPr>
        <xdr:cNvPr id="141" name="Picture 489" descr="bouton_iaca313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85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279</xdr:row>
      <xdr:rowOff>9525</xdr:rowOff>
    </xdr:from>
    <xdr:to>
      <xdr:col>0</xdr:col>
      <xdr:colOff>257175</xdr:colOff>
      <xdr:row>279</xdr:row>
      <xdr:rowOff>152400</xdr:rowOff>
    </xdr:to>
    <xdr:pic>
      <xdr:nvPicPr>
        <xdr:cNvPr id="142" name="Picture 490" descr="bouton_iaca313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77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304</xdr:row>
      <xdr:rowOff>9525</xdr:rowOff>
    </xdr:from>
    <xdr:to>
      <xdr:col>0</xdr:col>
      <xdr:colOff>257175</xdr:colOff>
      <xdr:row>304</xdr:row>
      <xdr:rowOff>152400</xdr:rowOff>
    </xdr:to>
    <xdr:pic>
      <xdr:nvPicPr>
        <xdr:cNvPr id="143" name="Picture 491" descr="bouton_iaca313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01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311</xdr:row>
      <xdr:rowOff>9525</xdr:rowOff>
    </xdr:from>
    <xdr:to>
      <xdr:col>0</xdr:col>
      <xdr:colOff>257175</xdr:colOff>
      <xdr:row>311</xdr:row>
      <xdr:rowOff>152400</xdr:rowOff>
    </xdr:to>
    <xdr:pic>
      <xdr:nvPicPr>
        <xdr:cNvPr id="144" name="Picture 492" descr="bouton_iaca313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235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316</xdr:row>
      <xdr:rowOff>0</xdr:rowOff>
    </xdr:from>
    <xdr:to>
      <xdr:col>0</xdr:col>
      <xdr:colOff>257175</xdr:colOff>
      <xdr:row>316</xdr:row>
      <xdr:rowOff>142875</xdr:rowOff>
    </xdr:to>
    <xdr:pic>
      <xdr:nvPicPr>
        <xdr:cNvPr id="145" name="Picture 493" descr="bouton_iaca313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03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316</xdr:row>
      <xdr:rowOff>9525</xdr:rowOff>
    </xdr:from>
    <xdr:to>
      <xdr:col>0</xdr:col>
      <xdr:colOff>257175</xdr:colOff>
      <xdr:row>316</xdr:row>
      <xdr:rowOff>152400</xdr:rowOff>
    </xdr:to>
    <xdr:pic>
      <xdr:nvPicPr>
        <xdr:cNvPr id="146" name="Picture 494" descr="bouton_iaca313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044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317</xdr:row>
      <xdr:rowOff>0</xdr:rowOff>
    </xdr:from>
    <xdr:to>
      <xdr:col>0</xdr:col>
      <xdr:colOff>257175</xdr:colOff>
      <xdr:row>317</xdr:row>
      <xdr:rowOff>142875</xdr:rowOff>
    </xdr:to>
    <xdr:pic>
      <xdr:nvPicPr>
        <xdr:cNvPr id="147" name="Picture 495" descr="bouton_iaca313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197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317</xdr:row>
      <xdr:rowOff>9525</xdr:rowOff>
    </xdr:from>
    <xdr:to>
      <xdr:col>0</xdr:col>
      <xdr:colOff>257175</xdr:colOff>
      <xdr:row>317</xdr:row>
      <xdr:rowOff>152400</xdr:rowOff>
    </xdr:to>
    <xdr:pic>
      <xdr:nvPicPr>
        <xdr:cNvPr id="148" name="Picture 496" descr="bouton_iaca313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206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318</xdr:row>
      <xdr:rowOff>9525</xdr:rowOff>
    </xdr:from>
    <xdr:to>
      <xdr:col>0</xdr:col>
      <xdr:colOff>257175</xdr:colOff>
      <xdr:row>318</xdr:row>
      <xdr:rowOff>152400</xdr:rowOff>
    </xdr:to>
    <xdr:pic>
      <xdr:nvPicPr>
        <xdr:cNvPr id="149" name="Picture 497" descr="bouton_iaca313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368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319</xdr:row>
      <xdr:rowOff>9525</xdr:rowOff>
    </xdr:from>
    <xdr:to>
      <xdr:col>0</xdr:col>
      <xdr:colOff>257175</xdr:colOff>
      <xdr:row>319</xdr:row>
      <xdr:rowOff>152400</xdr:rowOff>
    </xdr:to>
    <xdr:pic>
      <xdr:nvPicPr>
        <xdr:cNvPr id="150" name="Picture 498" descr="bouton_iaca313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530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320</xdr:row>
      <xdr:rowOff>9525</xdr:rowOff>
    </xdr:from>
    <xdr:to>
      <xdr:col>0</xdr:col>
      <xdr:colOff>257175</xdr:colOff>
      <xdr:row>320</xdr:row>
      <xdr:rowOff>152400</xdr:rowOff>
    </xdr:to>
    <xdr:pic>
      <xdr:nvPicPr>
        <xdr:cNvPr id="151" name="Picture 499" descr="bouton_iaca313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692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324</xdr:row>
      <xdr:rowOff>85725</xdr:rowOff>
    </xdr:from>
    <xdr:to>
      <xdr:col>0</xdr:col>
      <xdr:colOff>257175</xdr:colOff>
      <xdr:row>324</xdr:row>
      <xdr:rowOff>228600</xdr:rowOff>
    </xdr:to>
    <xdr:pic>
      <xdr:nvPicPr>
        <xdr:cNvPr id="152" name="Picture 500" descr="bouton_iaca313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416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338</xdr:row>
      <xdr:rowOff>9525</xdr:rowOff>
    </xdr:from>
    <xdr:to>
      <xdr:col>0</xdr:col>
      <xdr:colOff>257175</xdr:colOff>
      <xdr:row>338</xdr:row>
      <xdr:rowOff>152400</xdr:rowOff>
    </xdr:to>
    <xdr:pic>
      <xdr:nvPicPr>
        <xdr:cNvPr id="153" name="Picture 501" descr="bouton_iaca313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749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357</xdr:row>
      <xdr:rowOff>0</xdr:rowOff>
    </xdr:from>
    <xdr:to>
      <xdr:col>0</xdr:col>
      <xdr:colOff>257175</xdr:colOff>
      <xdr:row>357</xdr:row>
      <xdr:rowOff>142875</xdr:rowOff>
    </xdr:to>
    <xdr:pic>
      <xdr:nvPicPr>
        <xdr:cNvPr id="154" name="Picture 502" descr="bouton_iaca313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959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357</xdr:row>
      <xdr:rowOff>9525</xdr:rowOff>
    </xdr:from>
    <xdr:to>
      <xdr:col>0</xdr:col>
      <xdr:colOff>257175</xdr:colOff>
      <xdr:row>357</xdr:row>
      <xdr:rowOff>152400</xdr:rowOff>
    </xdr:to>
    <xdr:pic>
      <xdr:nvPicPr>
        <xdr:cNvPr id="155" name="Picture 503" descr="bouton_iaca313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969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358</xdr:row>
      <xdr:rowOff>9525</xdr:rowOff>
    </xdr:from>
    <xdr:to>
      <xdr:col>0</xdr:col>
      <xdr:colOff>257175</xdr:colOff>
      <xdr:row>358</xdr:row>
      <xdr:rowOff>152400</xdr:rowOff>
    </xdr:to>
    <xdr:pic>
      <xdr:nvPicPr>
        <xdr:cNvPr id="156" name="Picture 504" descr="bouton_iaca313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131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359</xdr:row>
      <xdr:rowOff>9525</xdr:rowOff>
    </xdr:from>
    <xdr:to>
      <xdr:col>0</xdr:col>
      <xdr:colOff>257175</xdr:colOff>
      <xdr:row>359</xdr:row>
      <xdr:rowOff>152400</xdr:rowOff>
    </xdr:to>
    <xdr:pic>
      <xdr:nvPicPr>
        <xdr:cNvPr id="157" name="Picture 505" descr="bouton_iaca313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29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360</xdr:row>
      <xdr:rowOff>0</xdr:rowOff>
    </xdr:from>
    <xdr:to>
      <xdr:col>0</xdr:col>
      <xdr:colOff>257175</xdr:colOff>
      <xdr:row>360</xdr:row>
      <xdr:rowOff>142875</xdr:rowOff>
    </xdr:to>
    <xdr:pic>
      <xdr:nvPicPr>
        <xdr:cNvPr id="158" name="Picture 506" descr="bouton_iaca313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445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360</xdr:row>
      <xdr:rowOff>9525</xdr:rowOff>
    </xdr:from>
    <xdr:to>
      <xdr:col>0</xdr:col>
      <xdr:colOff>257175</xdr:colOff>
      <xdr:row>360</xdr:row>
      <xdr:rowOff>152400</xdr:rowOff>
    </xdr:to>
    <xdr:pic>
      <xdr:nvPicPr>
        <xdr:cNvPr id="159" name="Picture 507" descr="bouton_iaca313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455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361</xdr:row>
      <xdr:rowOff>9525</xdr:rowOff>
    </xdr:from>
    <xdr:to>
      <xdr:col>0</xdr:col>
      <xdr:colOff>257175</xdr:colOff>
      <xdr:row>361</xdr:row>
      <xdr:rowOff>152400</xdr:rowOff>
    </xdr:to>
    <xdr:pic>
      <xdr:nvPicPr>
        <xdr:cNvPr id="160" name="Picture 508" descr="bouton_iaca313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617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367</xdr:row>
      <xdr:rowOff>9525</xdr:rowOff>
    </xdr:from>
    <xdr:to>
      <xdr:col>0</xdr:col>
      <xdr:colOff>257175</xdr:colOff>
      <xdr:row>367</xdr:row>
      <xdr:rowOff>152400</xdr:rowOff>
    </xdr:to>
    <xdr:pic>
      <xdr:nvPicPr>
        <xdr:cNvPr id="161" name="Picture 509" descr="bouton_iaca313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73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368</xdr:row>
      <xdr:rowOff>9525</xdr:rowOff>
    </xdr:from>
    <xdr:to>
      <xdr:col>0</xdr:col>
      <xdr:colOff>257175</xdr:colOff>
      <xdr:row>368</xdr:row>
      <xdr:rowOff>152400</xdr:rowOff>
    </xdr:to>
    <xdr:pic>
      <xdr:nvPicPr>
        <xdr:cNvPr id="162" name="Picture 510" descr="bouton_iaca313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893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369</xdr:row>
      <xdr:rowOff>9525</xdr:rowOff>
    </xdr:from>
    <xdr:to>
      <xdr:col>0</xdr:col>
      <xdr:colOff>257175</xdr:colOff>
      <xdr:row>369</xdr:row>
      <xdr:rowOff>152400</xdr:rowOff>
    </xdr:to>
    <xdr:pic>
      <xdr:nvPicPr>
        <xdr:cNvPr id="163" name="Picture 511" descr="bouton_iaca313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055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370</xdr:row>
      <xdr:rowOff>9525</xdr:rowOff>
    </xdr:from>
    <xdr:to>
      <xdr:col>0</xdr:col>
      <xdr:colOff>257175</xdr:colOff>
      <xdr:row>370</xdr:row>
      <xdr:rowOff>152400</xdr:rowOff>
    </xdr:to>
    <xdr:pic>
      <xdr:nvPicPr>
        <xdr:cNvPr id="164" name="Picture 512" descr="bouton_iaca313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217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371</xdr:row>
      <xdr:rowOff>9525</xdr:rowOff>
    </xdr:from>
    <xdr:to>
      <xdr:col>0</xdr:col>
      <xdr:colOff>257175</xdr:colOff>
      <xdr:row>371</xdr:row>
      <xdr:rowOff>152400</xdr:rowOff>
    </xdr:to>
    <xdr:pic>
      <xdr:nvPicPr>
        <xdr:cNvPr id="165" name="Picture 513" descr="bouton_iaca313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379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372</xdr:row>
      <xdr:rowOff>9525</xdr:rowOff>
    </xdr:from>
    <xdr:to>
      <xdr:col>0</xdr:col>
      <xdr:colOff>257175</xdr:colOff>
      <xdr:row>372</xdr:row>
      <xdr:rowOff>152400</xdr:rowOff>
    </xdr:to>
    <xdr:pic>
      <xdr:nvPicPr>
        <xdr:cNvPr id="166" name="Picture 514" descr="bouton_iaca313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541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374</xdr:row>
      <xdr:rowOff>9525</xdr:rowOff>
    </xdr:from>
    <xdr:to>
      <xdr:col>0</xdr:col>
      <xdr:colOff>257175</xdr:colOff>
      <xdr:row>374</xdr:row>
      <xdr:rowOff>152400</xdr:rowOff>
    </xdr:to>
    <xdr:pic>
      <xdr:nvPicPr>
        <xdr:cNvPr id="167" name="Picture 515" descr="bouton_iaca313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865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376</xdr:row>
      <xdr:rowOff>9525</xdr:rowOff>
    </xdr:from>
    <xdr:to>
      <xdr:col>0</xdr:col>
      <xdr:colOff>257175</xdr:colOff>
      <xdr:row>376</xdr:row>
      <xdr:rowOff>152400</xdr:rowOff>
    </xdr:to>
    <xdr:pic>
      <xdr:nvPicPr>
        <xdr:cNvPr id="168" name="Picture 516" descr="bouton_iaca313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188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293</xdr:row>
      <xdr:rowOff>9525</xdr:rowOff>
    </xdr:from>
    <xdr:to>
      <xdr:col>0</xdr:col>
      <xdr:colOff>257175</xdr:colOff>
      <xdr:row>293</xdr:row>
      <xdr:rowOff>152400</xdr:rowOff>
    </xdr:to>
    <xdr:pic>
      <xdr:nvPicPr>
        <xdr:cNvPr id="169" name="Picture 517" descr="bouton_iaca313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187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295</xdr:row>
      <xdr:rowOff>9525</xdr:rowOff>
    </xdr:from>
    <xdr:to>
      <xdr:col>0</xdr:col>
      <xdr:colOff>257175</xdr:colOff>
      <xdr:row>295</xdr:row>
      <xdr:rowOff>152400</xdr:rowOff>
    </xdr:to>
    <xdr:pic>
      <xdr:nvPicPr>
        <xdr:cNvPr id="170" name="Picture 518" descr="bouton_iaca313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510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305</xdr:row>
      <xdr:rowOff>9525</xdr:rowOff>
    </xdr:from>
    <xdr:to>
      <xdr:col>0</xdr:col>
      <xdr:colOff>257175</xdr:colOff>
      <xdr:row>305</xdr:row>
      <xdr:rowOff>152400</xdr:rowOff>
    </xdr:to>
    <xdr:pic>
      <xdr:nvPicPr>
        <xdr:cNvPr id="171" name="Picture 519" descr="bouton_iaca313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263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369</xdr:row>
      <xdr:rowOff>0</xdr:rowOff>
    </xdr:from>
    <xdr:to>
      <xdr:col>0</xdr:col>
      <xdr:colOff>257175</xdr:colOff>
      <xdr:row>369</xdr:row>
      <xdr:rowOff>142875</xdr:rowOff>
    </xdr:to>
    <xdr:pic>
      <xdr:nvPicPr>
        <xdr:cNvPr id="172" name="Picture 520" descr="bouton_iaca313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045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369</xdr:row>
      <xdr:rowOff>0</xdr:rowOff>
    </xdr:from>
    <xdr:to>
      <xdr:col>0</xdr:col>
      <xdr:colOff>257175</xdr:colOff>
      <xdr:row>369</xdr:row>
      <xdr:rowOff>142875</xdr:rowOff>
    </xdr:to>
    <xdr:pic>
      <xdr:nvPicPr>
        <xdr:cNvPr id="173" name="Picture 521" descr="bouton_iaca313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045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369</xdr:row>
      <xdr:rowOff>0</xdr:rowOff>
    </xdr:from>
    <xdr:to>
      <xdr:col>0</xdr:col>
      <xdr:colOff>257175</xdr:colOff>
      <xdr:row>369</xdr:row>
      <xdr:rowOff>142875</xdr:rowOff>
    </xdr:to>
    <xdr:pic>
      <xdr:nvPicPr>
        <xdr:cNvPr id="174" name="Picture 522" descr="bouton_iaca313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0458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297</xdr:row>
      <xdr:rowOff>9525</xdr:rowOff>
    </xdr:from>
    <xdr:to>
      <xdr:col>0</xdr:col>
      <xdr:colOff>257175</xdr:colOff>
      <xdr:row>297</xdr:row>
      <xdr:rowOff>152400</xdr:rowOff>
    </xdr:to>
    <xdr:pic>
      <xdr:nvPicPr>
        <xdr:cNvPr id="175" name="Picture 523" descr="bouton_iaca313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825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375</xdr:row>
      <xdr:rowOff>9525</xdr:rowOff>
    </xdr:from>
    <xdr:to>
      <xdr:col>0</xdr:col>
      <xdr:colOff>257175</xdr:colOff>
      <xdr:row>375</xdr:row>
      <xdr:rowOff>152400</xdr:rowOff>
    </xdr:to>
    <xdr:pic>
      <xdr:nvPicPr>
        <xdr:cNvPr id="176" name="Picture 524" descr="bouton_iaca313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026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181</xdr:row>
      <xdr:rowOff>9525</xdr:rowOff>
    </xdr:from>
    <xdr:to>
      <xdr:col>0</xdr:col>
      <xdr:colOff>257175</xdr:colOff>
      <xdr:row>181</xdr:row>
      <xdr:rowOff>152400</xdr:rowOff>
    </xdr:to>
    <xdr:pic>
      <xdr:nvPicPr>
        <xdr:cNvPr id="177" name="Picture 525" descr="bouton_iaca313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133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277</xdr:row>
      <xdr:rowOff>9525</xdr:rowOff>
    </xdr:from>
    <xdr:to>
      <xdr:col>0</xdr:col>
      <xdr:colOff>257175</xdr:colOff>
      <xdr:row>277</xdr:row>
      <xdr:rowOff>152400</xdr:rowOff>
    </xdr:to>
    <xdr:pic>
      <xdr:nvPicPr>
        <xdr:cNvPr id="178" name="Picture 526" descr="bouton_iaca313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4534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373</xdr:row>
      <xdr:rowOff>9525</xdr:rowOff>
    </xdr:from>
    <xdr:to>
      <xdr:col>0</xdr:col>
      <xdr:colOff>257175</xdr:colOff>
      <xdr:row>373</xdr:row>
      <xdr:rowOff>152400</xdr:rowOff>
    </xdr:to>
    <xdr:pic>
      <xdr:nvPicPr>
        <xdr:cNvPr id="179" name="Picture 527" descr="bouton_iaca313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703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9525</xdr:rowOff>
    </xdr:from>
    <xdr:to>
      <xdr:col>0</xdr:col>
      <xdr:colOff>257175</xdr:colOff>
      <xdr:row>159</xdr:row>
      <xdr:rowOff>152400</xdr:rowOff>
    </xdr:to>
    <xdr:pic>
      <xdr:nvPicPr>
        <xdr:cNvPr id="180" name="Picture 529" descr="bouton_iaca313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65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9525</xdr:rowOff>
    </xdr:from>
    <xdr:to>
      <xdr:col>0</xdr:col>
      <xdr:colOff>257175</xdr:colOff>
      <xdr:row>159</xdr:row>
      <xdr:rowOff>152400</xdr:rowOff>
    </xdr:to>
    <xdr:pic>
      <xdr:nvPicPr>
        <xdr:cNvPr id="181" name="Picture 530" descr="bouton_iaca313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65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9525</xdr:rowOff>
    </xdr:from>
    <xdr:to>
      <xdr:col>0</xdr:col>
      <xdr:colOff>257175</xdr:colOff>
      <xdr:row>159</xdr:row>
      <xdr:rowOff>152400</xdr:rowOff>
    </xdr:to>
    <xdr:pic>
      <xdr:nvPicPr>
        <xdr:cNvPr id="182" name="Picture 531" descr="bouton_iaca313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65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255</xdr:row>
      <xdr:rowOff>9525</xdr:rowOff>
    </xdr:from>
    <xdr:to>
      <xdr:col>0</xdr:col>
      <xdr:colOff>257175</xdr:colOff>
      <xdr:row>255</xdr:row>
      <xdr:rowOff>152400</xdr:rowOff>
    </xdr:to>
    <xdr:pic>
      <xdr:nvPicPr>
        <xdr:cNvPr id="183" name="Picture 532" descr="bouton_iaca313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75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255</xdr:row>
      <xdr:rowOff>9525</xdr:rowOff>
    </xdr:from>
    <xdr:to>
      <xdr:col>0</xdr:col>
      <xdr:colOff>257175</xdr:colOff>
      <xdr:row>255</xdr:row>
      <xdr:rowOff>152400</xdr:rowOff>
    </xdr:to>
    <xdr:pic>
      <xdr:nvPicPr>
        <xdr:cNvPr id="184" name="Picture 533" descr="bouton_iaca313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75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255</xdr:row>
      <xdr:rowOff>9525</xdr:rowOff>
    </xdr:from>
    <xdr:to>
      <xdr:col>0</xdr:col>
      <xdr:colOff>257175</xdr:colOff>
      <xdr:row>255</xdr:row>
      <xdr:rowOff>152400</xdr:rowOff>
    </xdr:to>
    <xdr:pic>
      <xdr:nvPicPr>
        <xdr:cNvPr id="185" name="Picture 534" descr="bouton_iaca313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75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351</xdr:row>
      <xdr:rowOff>9525</xdr:rowOff>
    </xdr:from>
    <xdr:to>
      <xdr:col>0</xdr:col>
      <xdr:colOff>257175</xdr:colOff>
      <xdr:row>351</xdr:row>
      <xdr:rowOff>152400</xdr:rowOff>
    </xdr:to>
    <xdr:pic>
      <xdr:nvPicPr>
        <xdr:cNvPr id="186" name="Picture 535" descr="bouton_iaca313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854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351</xdr:row>
      <xdr:rowOff>9525</xdr:rowOff>
    </xdr:from>
    <xdr:to>
      <xdr:col>0</xdr:col>
      <xdr:colOff>257175</xdr:colOff>
      <xdr:row>351</xdr:row>
      <xdr:rowOff>152400</xdr:rowOff>
    </xdr:to>
    <xdr:pic>
      <xdr:nvPicPr>
        <xdr:cNvPr id="187" name="Picture 536" descr="bouton_iaca313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854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351</xdr:row>
      <xdr:rowOff>9525</xdr:rowOff>
    </xdr:from>
    <xdr:to>
      <xdr:col>0</xdr:col>
      <xdr:colOff>257175</xdr:colOff>
      <xdr:row>351</xdr:row>
      <xdr:rowOff>152400</xdr:rowOff>
    </xdr:to>
    <xdr:pic>
      <xdr:nvPicPr>
        <xdr:cNvPr id="188" name="Picture 537" descr="bouton_iaca313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854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104</xdr:row>
      <xdr:rowOff>9525</xdr:rowOff>
    </xdr:from>
    <xdr:to>
      <xdr:col>0</xdr:col>
      <xdr:colOff>257175</xdr:colOff>
      <xdr:row>104</xdr:row>
      <xdr:rowOff>152400</xdr:rowOff>
    </xdr:to>
    <xdr:pic>
      <xdr:nvPicPr>
        <xdr:cNvPr id="189" name="Picture 540" descr="bouton_iaca313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4117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486</xdr:row>
      <xdr:rowOff>19050</xdr:rowOff>
    </xdr:from>
    <xdr:to>
      <xdr:col>4</xdr:col>
      <xdr:colOff>95250</xdr:colOff>
      <xdr:row>488</xdr:row>
      <xdr:rowOff>76200</xdr:rowOff>
    </xdr:to>
    <xdr:pic>
      <xdr:nvPicPr>
        <xdr:cNvPr id="190" name="Picture 190" descr="ACC_Coul_2005"/>
        <xdr:cNvPicPr preferRelativeResize="1">
          <a:picLocks noChangeAspect="1"/>
        </xdr:cNvPicPr>
      </xdr:nvPicPr>
      <xdr:blipFill>
        <a:blip r:embed="rId380"/>
        <a:stretch>
          <a:fillRect/>
        </a:stretch>
      </xdr:blipFill>
      <xdr:spPr>
        <a:xfrm>
          <a:off x="390525" y="81153000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486</xdr:row>
      <xdr:rowOff>19050</xdr:rowOff>
    </xdr:from>
    <xdr:to>
      <xdr:col>9</xdr:col>
      <xdr:colOff>647700</xdr:colOff>
      <xdr:row>489</xdr:row>
      <xdr:rowOff>104775</xdr:rowOff>
    </xdr:to>
    <xdr:pic>
      <xdr:nvPicPr>
        <xdr:cNvPr id="191" name="Picture 191" descr="Mapaq"/>
        <xdr:cNvPicPr preferRelativeResize="1">
          <a:picLocks noChangeAspect="1"/>
        </xdr:cNvPicPr>
      </xdr:nvPicPr>
      <xdr:blipFill>
        <a:blip r:embed="rId381"/>
        <a:stretch>
          <a:fillRect/>
        </a:stretch>
      </xdr:blipFill>
      <xdr:spPr>
        <a:xfrm>
          <a:off x="4791075" y="8115300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483</xdr:row>
      <xdr:rowOff>152400</xdr:rowOff>
    </xdr:from>
    <xdr:to>
      <xdr:col>9</xdr:col>
      <xdr:colOff>657225</xdr:colOff>
      <xdr:row>486</xdr:row>
      <xdr:rowOff>0</xdr:rowOff>
    </xdr:to>
    <xdr:sp>
      <xdr:nvSpPr>
        <xdr:cNvPr id="192" name="Text Box 192"/>
        <xdr:cNvSpPr txBox="1">
          <a:spLocks noChangeArrowheads="1"/>
        </xdr:cNvSpPr>
      </xdr:nvSpPr>
      <xdr:spPr>
        <a:xfrm>
          <a:off x="371475" y="80800575"/>
          <a:ext cx="5934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projet a été réalisé dans le cadre du programme « Initiative d’appui aux conseillers agricoles (IACA) » selon les termes de l’Entente Canada-Québec sur le Renouveau du Cadre stratégique agricole.</a:t>
          </a:r>
        </a:p>
      </xdr:txBody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247650</xdr:colOff>
      <xdr:row>103</xdr:row>
      <xdr:rowOff>142875</xdr:rowOff>
    </xdr:to>
    <xdr:pic>
      <xdr:nvPicPr>
        <xdr:cNvPr id="193" name="Picture 107" descr="bouton_iaca313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9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247650</xdr:colOff>
      <xdr:row>200</xdr:row>
      <xdr:rowOff>142875</xdr:rowOff>
    </xdr:to>
    <xdr:pic>
      <xdr:nvPicPr>
        <xdr:cNvPr id="194" name="Picture 107" descr="bouton_iaca313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247650</xdr:colOff>
      <xdr:row>296</xdr:row>
      <xdr:rowOff>142875</xdr:rowOff>
    </xdr:to>
    <xdr:pic>
      <xdr:nvPicPr>
        <xdr:cNvPr id="195" name="Picture 107" descr="bouton_iaca313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63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Mes%20documents\Agdex%20300%20Sylviculture\385%20Arbre%20noel\REFEC%20sapin\Arbre%20de%20Noel%20385_821_corr03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5_821B"/>
      <sheetName val="Sommaire"/>
      <sheetName val="Trésorerie"/>
      <sheetName val="Variables"/>
      <sheetName val="Taux change et inter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741"/>
  <sheetViews>
    <sheetView tabSelected="1" zoomScaleSheetLayoutView="50" zoomScalePageLayoutView="0" workbookViewId="0" topLeftCell="A1">
      <selection activeCell="A297" sqref="A297:IV297"/>
    </sheetView>
  </sheetViews>
  <sheetFormatPr defaultColWidth="11.421875" defaultRowHeight="12.75"/>
  <cols>
    <col min="1" max="1" width="4.00390625" style="1" customWidth="1"/>
    <col min="2" max="2" width="4.28125" style="1" customWidth="1"/>
    <col min="3" max="3" width="11.8515625" style="1" customWidth="1"/>
    <col min="4" max="4" width="8.140625" style="1" customWidth="1"/>
    <col min="5" max="5" width="11.00390625" style="1" customWidth="1"/>
    <col min="6" max="6" width="11.7109375" style="1" customWidth="1"/>
    <col min="7" max="7" width="10.28125" style="1" customWidth="1"/>
    <col min="8" max="10" width="11.7109375" style="1" customWidth="1"/>
    <col min="11" max="11" width="10.8515625" style="1" customWidth="1"/>
    <col min="12" max="12" width="4.00390625" style="1" customWidth="1"/>
    <col min="13" max="19" width="11.421875" style="1" customWidth="1"/>
    <col min="20" max="20" width="13.421875" style="1" customWidth="1"/>
    <col min="21" max="25" width="11.421875" style="1" customWidth="1"/>
    <col min="26" max="26" width="15.28125" style="1" customWidth="1"/>
    <col min="27" max="16384" width="11.421875" style="1" customWidth="1"/>
  </cols>
  <sheetData>
    <row r="1" ht="15.75">
      <c r="K1" s="170" t="s">
        <v>98</v>
      </c>
    </row>
    <row r="2" spans="3:10" ht="15.75">
      <c r="C2" s="201" t="s">
        <v>197</v>
      </c>
      <c r="D2" s="169"/>
      <c r="E2" s="176"/>
      <c r="F2" s="176"/>
      <c r="G2" s="169"/>
      <c r="H2" s="169"/>
      <c r="I2" s="169"/>
      <c r="J2" s="169"/>
    </row>
    <row r="3" spans="3:11" ht="19.5" customHeight="1">
      <c r="C3" s="201" t="s">
        <v>196</v>
      </c>
      <c r="D3" s="202"/>
      <c r="E3" s="202"/>
      <c r="F3" s="202"/>
      <c r="G3" s="173"/>
      <c r="H3" s="173"/>
      <c r="I3" s="203" t="s">
        <v>192</v>
      </c>
      <c r="J3" s="202"/>
      <c r="K3" s="204"/>
    </row>
    <row r="4" spans="3:11" ht="15.75">
      <c r="C4" s="201"/>
      <c r="D4" s="173"/>
      <c r="E4" s="173"/>
      <c r="F4" s="173"/>
      <c r="G4" s="173"/>
      <c r="H4" s="173"/>
      <c r="I4" s="173"/>
      <c r="J4" s="173"/>
      <c r="K4" s="174"/>
    </row>
    <row r="5" spans="3:11" ht="16.5" customHeight="1">
      <c r="C5" s="201" t="s">
        <v>97</v>
      </c>
      <c r="D5" s="175"/>
      <c r="E5" s="177"/>
      <c r="F5" s="177"/>
      <c r="G5" s="169"/>
      <c r="H5" s="169"/>
      <c r="I5" s="169"/>
      <c r="J5" s="169"/>
      <c r="K5" s="2"/>
    </row>
    <row r="6" spans="3:11" ht="16.5" customHeight="1">
      <c r="C6" s="205" t="s">
        <v>193</v>
      </c>
      <c r="D6" s="176"/>
      <c r="E6" s="176"/>
      <c r="F6" s="176"/>
      <c r="G6" s="169"/>
      <c r="H6" s="169"/>
      <c r="I6" s="203" t="s">
        <v>194</v>
      </c>
      <c r="J6" s="176"/>
      <c r="K6" s="206"/>
    </row>
    <row r="7" spans="2:12" ht="32.25" customHeight="1">
      <c r="B7" s="3"/>
      <c r="C7" s="207" t="s">
        <v>195</v>
      </c>
      <c r="D7" s="176"/>
      <c r="E7" s="176"/>
      <c r="F7" s="176"/>
      <c r="G7" s="176"/>
      <c r="H7" s="176"/>
      <c r="I7" s="176"/>
      <c r="J7" s="176"/>
      <c r="K7" s="177"/>
      <c r="L7" s="3"/>
    </row>
    <row r="8" spans="3:10" ht="12.75" customHeight="1">
      <c r="C8" s="143"/>
      <c r="D8" s="4"/>
      <c r="E8" s="4"/>
      <c r="F8" s="4"/>
      <c r="G8" s="4"/>
      <c r="H8" s="4"/>
      <c r="I8" s="4"/>
      <c r="J8" s="4"/>
    </row>
    <row r="9" spans="3:10" ht="12.75" customHeight="1">
      <c r="C9" s="143"/>
      <c r="D9" s="4"/>
      <c r="E9" s="4"/>
      <c r="F9" s="4"/>
      <c r="G9" s="4"/>
      <c r="H9" s="4"/>
      <c r="I9" s="4"/>
      <c r="J9" s="4"/>
    </row>
    <row r="10" ht="12.75" customHeight="1">
      <c r="B10" s="5" t="s">
        <v>11</v>
      </c>
    </row>
    <row r="11" spans="2:10" ht="12.75" customHeight="1">
      <c r="B11" s="66" t="s">
        <v>15</v>
      </c>
      <c r="C11" s="6" t="s">
        <v>12</v>
      </c>
      <c r="D11" s="6"/>
      <c r="E11" s="6"/>
      <c r="F11" s="6"/>
      <c r="G11" s="6"/>
      <c r="H11" s="6"/>
      <c r="I11" s="6"/>
      <c r="J11" s="6"/>
    </row>
    <row r="12" ht="12.75" customHeight="1">
      <c r="B12" s="66"/>
    </row>
    <row r="13" spans="2:11" ht="12.75" customHeight="1">
      <c r="B13" s="67" t="s">
        <v>15</v>
      </c>
      <c r="C13" s="241" t="s">
        <v>200</v>
      </c>
      <c r="D13" s="241"/>
      <c r="E13" s="241"/>
      <c r="F13" s="241"/>
      <c r="G13" s="241"/>
      <c r="H13" s="241"/>
      <c r="I13" s="241"/>
      <c r="J13" s="241"/>
      <c r="K13" s="241"/>
    </row>
    <row r="14" spans="3:11" ht="12.75" customHeight="1">
      <c r="C14" s="241"/>
      <c r="D14" s="241"/>
      <c r="E14" s="241"/>
      <c r="F14" s="241"/>
      <c r="G14" s="241"/>
      <c r="H14" s="241"/>
      <c r="I14" s="241"/>
      <c r="J14" s="241"/>
      <c r="K14" s="241"/>
    </row>
    <row r="15" spans="3:11" ht="12.75">
      <c r="C15" s="7"/>
      <c r="D15" s="7"/>
      <c r="E15" s="7"/>
      <c r="F15" s="7"/>
      <c r="G15" s="7"/>
      <c r="H15" s="7"/>
      <c r="I15" s="7"/>
      <c r="J15" s="7"/>
      <c r="K15" s="7"/>
    </row>
    <row r="16" spans="2:11" ht="12.75" customHeight="1">
      <c r="B16" s="67" t="s">
        <v>15</v>
      </c>
      <c r="C16" s="241" t="s">
        <v>188</v>
      </c>
      <c r="D16" s="241"/>
      <c r="E16" s="241"/>
      <c r="F16" s="241"/>
      <c r="G16" s="241"/>
      <c r="H16" s="241"/>
      <c r="I16" s="241"/>
      <c r="J16" s="241"/>
      <c r="K16" s="241"/>
    </row>
    <row r="17" spans="3:11" ht="12.75" customHeight="1">
      <c r="C17" s="241"/>
      <c r="D17" s="241"/>
      <c r="E17" s="241"/>
      <c r="F17" s="241"/>
      <c r="G17" s="241"/>
      <c r="H17" s="241"/>
      <c r="I17" s="241"/>
      <c r="J17" s="241"/>
      <c r="K17" s="241"/>
    </row>
    <row r="18" spans="2:8" s="8" customFormat="1" ht="12.75" customHeight="1">
      <c r="B18" s="10"/>
      <c r="C18" s="30"/>
      <c r="G18" s="7"/>
      <c r="H18" s="7"/>
    </row>
    <row r="19" spans="2:3" s="8" customFormat="1" ht="12.75" customHeight="1">
      <c r="B19" s="83" t="str">
        <f>"SOMMAIRE        (cette section se remplit automatiquement une fois le budget complété)"</f>
        <v>SOMMAIRE        (cette section se remplit automatiquement une fois le budget complété)</v>
      </c>
      <c r="C19" s="9"/>
    </row>
    <row r="20" spans="2:12" s="14" customFormat="1" ht="25.5" customHeight="1">
      <c r="B20" s="16"/>
      <c r="C20" s="13"/>
      <c r="D20" s="13"/>
      <c r="E20" s="13"/>
      <c r="F20" s="16"/>
      <c r="G20" s="13"/>
      <c r="H20" s="44" t="s">
        <v>4</v>
      </c>
      <c r="I20" s="44"/>
      <c r="J20" s="44" t="s">
        <v>2</v>
      </c>
      <c r="K20" s="13"/>
      <c r="L20" s="13"/>
    </row>
    <row r="21" spans="2:12" s="14" customFormat="1" ht="12.75" customHeight="1">
      <c r="B21" s="17"/>
      <c r="C21" s="59"/>
      <c r="D21" s="59"/>
      <c r="E21" s="59"/>
      <c r="F21" s="17"/>
      <c r="H21" s="62"/>
      <c r="I21" s="61"/>
      <c r="J21" s="61"/>
      <c r="L21" s="59"/>
    </row>
    <row r="22" spans="2:10" s="8" customFormat="1" ht="12.75" customHeight="1">
      <c r="B22" s="40"/>
      <c r="C22" s="11" t="s">
        <v>68</v>
      </c>
      <c r="F22" s="39"/>
      <c r="H22" s="29">
        <f>K108</f>
        <v>0</v>
      </c>
      <c r="I22" s="84"/>
      <c r="J22" s="85">
        <v>100</v>
      </c>
    </row>
    <row r="23" spans="2:10" s="8" customFormat="1" ht="12.75" customHeight="1">
      <c r="B23" s="40"/>
      <c r="C23" s="11" t="s">
        <v>69</v>
      </c>
      <c r="F23" s="39"/>
      <c r="H23" s="29"/>
      <c r="I23" s="84"/>
      <c r="J23" s="85"/>
    </row>
    <row r="24" spans="2:10" s="8" customFormat="1" ht="12.75" customHeight="1">
      <c r="B24" s="40"/>
      <c r="C24" s="86" t="s">
        <v>70</v>
      </c>
      <c r="F24" s="39"/>
      <c r="H24" s="29">
        <f>K131+K227+K323</f>
        <v>0</v>
      </c>
      <c r="I24" s="84"/>
      <c r="J24" s="87" t="e">
        <f>(H24/$H$22)*$J$22</f>
        <v>#DIV/0!</v>
      </c>
    </row>
    <row r="25" spans="2:10" s="8" customFormat="1" ht="12.75" customHeight="1">
      <c r="B25" s="40"/>
      <c r="C25" s="86" t="s">
        <v>71</v>
      </c>
      <c r="F25" s="39"/>
      <c r="H25" s="29">
        <f>K162+K258+K354</f>
        <v>0</v>
      </c>
      <c r="I25" s="84"/>
      <c r="J25" s="87" t="e">
        <f>(H25/$H$22)*$J$22</f>
        <v>#DIV/0!</v>
      </c>
    </row>
    <row r="26" spans="2:10" s="8" customFormat="1" ht="12.75" customHeight="1">
      <c r="B26" s="40"/>
      <c r="C26" s="86" t="s">
        <v>72</v>
      </c>
      <c r="F26" s="39"/>
      <c r="H26" s="29">
        <f>K172+K268+K364</f>
        <v>0</v>
      </c>
      <c r="I26" s="84"/>
      <c r="J26" s="87" t="e">
        <f>(H26/$H$22)*$J$22</f>
        <v>#DIV/0!</v>
      </c>
    </row>
    <row r="27" spans="2:10" s="8" customFormat="1" ht="12.75" customHeight="1">
      <c r="B27" s="40"/>
      <c r="C27" s="86" t="s">
        <v>73</v>
      </c>
      <c r="F27" s="39"/>
      <c r="H27" s="29">
        <f>K187+K283+K379</f>
        <v>0</v>
      </c>
      <c r="I27" s="84"/>
      <c r="J27" s="87" t="e">
        <f>(H27/$H$22)*$J$22</f>
        <v>#DIV/0!</v>
      </c>
    </row>
    <row r="28" spans="2:10" s="8" customFormat="1" ht="12.75" customHeight="1">
      <c r="B28" s="40"/>
      <c r="C28" s="11" t="s">
        <v>10</v>
      </c>
      <c r="F28" s="39"/>
      <c r="H28" s="29">
        <f>SUM(H24:H27)</f>
        <v>0</v>
      </c>
      <c r="I28" s="84"/>
      <c r="J28" s="87" t="e">
        <f>(H28/$H$22)*$J$22</f>
        <v>#DIV/0!</v>
      </c>
    </row>
    <row r="29" spans="2:10" s="8" customFormat="1" ht="12.75" customHeight="1">
      <c r="B29" s="40"/>
      <c r="C29" s="11"/>
      <c r="H29" s="35"/>
      <c r="I29" s="88"/>
      <c r="J29" s="87"/>
    </row>
    <row r="30" spans="2:10" s="8" customFormat="1" ht="12.75" customHeight="1">
      <c r="B30" s="40"/>
      <c r="C30" s="89" t="s">
        <v>0</v>
      </c>
      <c r="D30" s="55"/>
      <c r="E30" s="55"/>
      <c r="F30" s="90"/>
      <c r="G30" s="55"/>
      <c r="H30" s="91">
        <f>(H22-H28)</f>
        <v>0</v>
      </c>
      <c r="I30" s="91"/>
      <c r="J30" s="87" t="e">
        <f aca="true" t="shared" si="0" ref="J30:J40">(H30/$H$22)*$J$22</f>
        <v>#DIV/0!</v>
      </c>
    </row>
    <row r="31" spans="2:19" s="180" customFormat="1" ht="12" customHeight="1">
      <c r="B31" s="181"/>
      <c r="C31" s="189"/>
      <c r="G31" s="172"/>
      <c r="H31" s="184"/>
      <c r="I31" s="185"/>
      <c r="J31" s="87"/>
      <c r="M31" s="171"/>
      <c r="N31" s="171"/>
      <c r="O31" s="171"/>
      <c r="P31" s="171"/>
      <c r="Q31" s="171"/>
      <c r="R31" s="171"/>
      <c r="S31" s="171"/>
    </row>
    <row r="32" spans="2:19" s="180" customFormat="1" ht="12" customHeight="1">
      <c r="B32" s="181"/>
      <c r="C32" s="190" t="s">
        <v>185</v>
      </c>
      <c r="G32" s="185"/>
      <c r="H32" s="191">
        <f>K412</f>
        <v>0</v>
      </c>
      <c r="I32" s="185"/>
      <c r="J32" s="87" t="e">
        <f t="shared" si="0"/>
        <v>#DIV/0!</v>
      </c>
      <c r="M32" s="171"/>
      <c r="N32" s="171"/>
      <c r="O32" s="171"/>
      <c r="P32" s="171"/>
      <c r="Q32" s="171"/>
      <c r="R32" s="171"/>
      <c r="S32" s="171"/>
    </row>
    <row r="33" spans="2:19" s="180" customFormat="1" ht="12" customHeight="1">
      <c r="B33" s="181"/>
      <c r="C33" s="189"/>
      <c r="G33" s="172"/>
      <c r="H33" s="191"/>
      <c r="I33" s="185"/>
      <c r="J33" s="87"/>
      <c r="M33" s="171"/>
      <c r="N33" s="171"/>
      <c r="O33" s="171"/>
      <c r="P33" s="171"/>
      <c r="Q33" s="171"/>
      <c r="R33" s="171"/>
      <c r="S33" s="171"/>
    </row>
    <row r="34" spans="2:19" s="180" customFormat="1" ht="12" customHeight="1">
      <c r="B34" s="181"/>
      <c r="C34" s="190" t="s">
        <v>120</v>
      </c>
      <c r="G34" s="185"/>
      <c r="H34" s="191">
        <f>K414</f>
        <v>0</v>
      </c>
      <c r="I34" s="186"/>
      <c r="J34" s="87" t="e">
        <f t="shared" si="0"/>
        <v>#DIV/0!</v>
      </c>
      <c r="M34" s="171"/>
      <c r="N34" s="171"/>
      <c r="O34" s="171"/>
      <c r="P34" s="171"/>
      <c r="Q34" s="171"/>
      <c r="R34" s="171"/>
      <c r="S34" s="171"/>
    </row>
    <row r="35" spans="2:19" s="180" customFormat="1" ht="12" customHeight="1">
      <c r="B35" s="181"/>
      <c r="C35" s="190" t="s">
        <v>186</v>
      </c>
      <c r="F35" s="187"/>
      <c r="G35" s="185"/>
      <c r="H35" s="191">
        <f>K416</f>
        <v>0</v>
      </c>
      <c r="I35" s="186"/>
      <c r="J35" s="87" t="e">
        <f t="shared" si="0"/>
        <v>#DIV/0!</v>
      </c>
      <c r="M35" s="171"/>
      <c r="N35" s="171"/>
      <c r="O35" s="171"/>
      <c r="P35" s="171"/>
      <c r="Q35" s="171"/>
      <c r="R35" s="171"/>
      <c r="S35" s="171"/>
    </row>
    <row r="36" spans="2:19" s="180" customFormat="1" ht="12" customHeight="1">
      <c r="B36" s="181"/>
      <c r="C36" s="190"/>
      <c r="G36" s="185"/>
      <c r="H36" s="191"/>
      <c r="I36" s="186"/>
      <c r="J36" s="87"/>
      <c r="M36" s="171"/>
      <c r="N36" s="171"/>
      <c r="O36" s="171"/>
      <c r="P36" s="171"/>
      <c r="Q36" s="171"/>
      <c r="R36" s="171"/>
      <c r="S36" s="171"/>
    </row>
    <row r="37" spans="2:19" s="180" customFormat="1" ht="12" customHeight="1">
      <c r="B37" s="181"/>
      <c r="C37" s="190" t="s">
        <v>152</v>
      </c>
      <c r="G37" s="185"/>
      <c r="H37" s="191">
        <f>K427</f>
        <v>0</v>
      </c>
      <c r="I37" s="186"/>
      <c r="J37" s="87" t="e">
        <f t="shared" si="0"/>
        <v>#DIV/0!</v>
      </c>
      <c r="M37" s="171"/>
      <c r="N37" s="171"/>
      <c r="O37" s="171"/>
      <c r="P37" s="171"/>
      <c r="Q37" s="171"/>
      <c r="R37" s="171"/>
      <c r="S37" s="171"/>
    </row>
    <row r="38" spans="2:19" s="180" customFormat="1" ht="12" customHeight="1">
      <c r="B38" s="181"/>
      <c r="C38" s="190"/>
      <c r="G38" s="185"/>
      <c r="H38" s="191"/>
      <c r="I38" s="186"/>
      <c r="J38" s="87"/>
      <c r="M38" s="171"/>
      <c r="N38" s="171"/>
      <c r="O38" s="171"/>
      <c r="P38" s="171"/>
      <c r="Q38" s="171"/>
      <c r="R38" s="171"/>
      <c r="S38" s="171"/>
    </row>
    <row r="39" spans="2:19" s="180" customFormat="1" ht="12" customHeight="1">
      <c r="B39" s="181"/>
      <c r="C39" s="190" t="s">
        <v>128</v>
      </c>
      <c r="F39" s="187"/>
      <c r="G39" s="185"/>
      <c r="H39" s="191">
        <f>K429</f>
        <v>0</v>
      </c>
      <c r="I39" s="186"/>
      <c r="J39" s="87" t="e">
        <f t="shared" si="0"/>
        <v>#DIV/0!</v>
      </c>
      <c r="M39" s="171"/>
      <c r="N39" s="171"/>
      <c r="O39" s="171"/>
      <c r="P39" s="171"/>
      <c r="Q39" s="171"/>
      <c r="R39" s="171"/>
      <c r="S39" s="171"/>
    </row>
    <row r="40" spans="2:19" s="180" customFormat="1" ht="12.75" customHeight="1">
      <c r="B40" s="181"/>
      <c r="C40" s="188" t="s">
        <v>129</v>
      </c>
      <c r="F40" s="187"/>
      <c r="G40" s="182"/>
      <c r="H40" s="192">
        <f>K431</f>
        <v>0</v>
      </c>
      <c r="I40" s="183"/>
      <c r="J40" s="192" t="e">
        <f t="shared" si="0"/>
        <v>#DIV/0!</v>
      </c>
      <c r="M40" s="171"/>
      <c r="N40" s="171"/>
      <c r="O40" s="171"/>
      <c r="P40" s="171"/>
      <c r="Q40" s="171"/>
      <c r="R40" s="171"/>
      <c r="S40" s="171"/>
    </row>
    <row r="41" spans="2:11" s="8" customFormat="1" ht="12.75" customHeight="1">
      <c r="B41" s="40"/>
      <c r="C41" s="11"/>
      <c r="F41" s="39"/>
      <c r="H41" s="29"/>
      <c r="I41" s="29"/>
      <c r="J41" s="38"/>
      <c r="K41" s="29"/>
    </row>
    <row r="42" s="8" customFormat="1" ht="12.75" customHeight="1"/>
    <row r="43" spans="2:4" s="8" customFormat="1" ht="12.75" customHeight="1">
      <c r="B43" s="10" t="s">
        <v>93</v>
      </c>
      <c r="C43" s="10"/>
      <c r="D43" s="24"/>
    </row>
    <row r="44" s="8" customFormat="1" ht="12.75" customHeight="1"/>
    <row r="45" spans="1:3" s="8" customFormat="1" ht="12.75" customHeight="1">
      <c r="A45" s="45"/>
      <c r="C45" s="10" t="s">
        <v>23</v>
      </c>
    </row>
    <row r="46" spans="3:11" s="8" customFormat="1" ht="12.75" customHeight="1">
      <c r="C46" s="245" t="s">
        <v>201</v>
      </c>
      <c r="D46" s="246"/>
      <c r="E46" s="246"/>
      <c r="F46" s="246"/>
      <c r="G46" s="246"/>
      <c r="H46" s="246"/>
      <c r="I46" s="246"/>
      <c r="J46" s="246"/>
      <c r="K46" s="246"/>
    </row>
    <row r="47" spans="3:11" s="8" customFormat="1" ht="12.75" customHeight="1">
      <c r="C47" s="144"/>
      <c r="D47" s="144"/>
      <c r="E47" s="144"/>
      <c r="F47" s="144"/>
      <c r="G47" s="144"/>
      <c r="H47" s="144"/>
      <c r="I47" s="144"/>
      <c r="J47" s="144"/>
      <c r="K47" s="144"/>
    </row>
    <row r="48" spans="1:3" s="8" customFormat="1" ht="12.75" customHeight="1">
      <c r="A48" s="45"/>
      <c r="C48" s="10" t="s">
        <v>24</v>
      </c>
    </row>
    <row r="49" spans="3:11" s="8" customFormat="1" ht="12.75" customHeight="1">
      <c r="C49" s="243"/>
      <c r="D49" s="244"/>
      <c r="E49" s="244"/>
      <c r="F49" s="244"/>
      <c r="G49" s="244"/>
      <c r="H49" s="244"/>
      <c r="I49" s="244"/>
      <c r="J49" s="244"/>
      <c r="K49" s="244"/>
    </row>
    <row r="50" spans="3:11" s="8" customFormat="1" ht="12.75" customHeight="1">
      <c r="C50" s="34"/>
      <c r="D50" s="34"/>
      <c r="E50" s="34"/>
      <c r="F50" s="34"/>
      <c r="G50" s="34"/>
      <c r="H50" s="34"/>
      <c r="I50" s="34"/>
      <c r="J50" s="34"/>
      <c r="K50" s="34"/>
    </row>
    <row r="51" s="8" customFormat="1" ht="12.75" customHeight="1">
      <c r="B51" s="10" t="s">
        <v>94</v>
      </c>
    </row>
    <row r="52" s="8" customFormat="1" ht="12.75" customHeight="1"/>
    <row r="53" s="8" customFormat="1" ht="12.75" customHeight="1">
      <c r="C53" s="68" t="s">
        <v>1</v>
      </c>
    </row>
    <row r="54" s="8" customFormat="1" ht="12.75" customHeight="1">
      <c r="C54" s="68"/>
    </row>
    <row r="55" spans="1:8" s="8" customFormat="1" ht="12.75" customHeight="1">
      <c r="A55" s="45"/>
      <c r="C55" s="73" t="s">
        <v>37</v>
      </c>
      <c r="G55" s="208">
        <v>0</v>
      </c>
      <c r="H55" s="8" t="s">
        <v>40</v>
      </c>
    </row>
    <row r="56" spans="1:8" s="8" customFormat="1" ht="12.75" customHeight="1">
      <c r="A56" s="45"/>
      <c r="C56" s="73"/>
      <c r="H56" s="145"/>
    </row>
    <row r="57" spans="1:8" s="8" customFormat="1" ht="12.75" customHeight="1">
      <c r="A57" s="45"/>
      <c r="C57" s="242" t="s">
        <v>202</v>
      </c>
      <c r="D57" s="242"/>
      <c r="E57" s="242"/>
      <c r="F57" s="239" t="s">
        <v>162</v>
      </c>
      <c r="G57" s="208">
        <v>0</v>
      </c>
      <c r="H57" s="145" t="s">
        <v>157</v>
      </c>
    </row>
    <row r="58" spans="3:8" s="8" customFormat="1" ht="12.75" customHeight="1">
      <c r="C58" s="242"/>
      <c r="D58" s="242"/>
      <c r="E58" s="242"/>
      <c r="F58" s="239" t="s">
        <v>163</v>
      </c>
      <c r="G58" s="208">
        <v>0</v>
      </c>
      <c r="H58" s="145" t="s">
        <v>157</v>
      </c>
    </row>
    <row r="59" spans="3:8" s="8" customFormat="1" ht="12.75" customHeight="1">
      <c r="C59" s="242"/>
      <c r="D59" s="242"/>
      <c r="E59" s="242"/>
      <c r="F59" s="239" t="s">
        <v>164</v>
      </c>
      <c r="G59" s="208">
        <v>0</v>
      </c>
      <c r="H59" s="145" t="s">
        <v>157</v>
      </c>
    </row>
    <row r="60" spans="3:8" s="8" customFormat="1" ht="12.75" customHeight="1">
      <c r="C60" s="242"/>
      <c r="D60" s="242"/>
      <c r="E60" s="242"/>
      <c r="F60" s="239" t="s">
        <v>158</v>
      </c>
      <c r="G60" s="208">
        <v>0</v>
      </c>
      <c r="H60" s="145" t="s">
        <v>157</v>
      </c>
    </row>
    <row r="61" spans="3:8" s="8" customFormat="1" ht="12.75" customHeight="1">
      <c r="C61" s="73"/>
      <c r="F61" s="40"/>
      <c r="G61" s="47"/>
      <c r="H61" s="145"/>
    </row>
    <row r="62" spans="1:8" s="8" customFormat="1" ht="12.75" customHeight="1">
      <c r="A62" s="45"/>
      <c r="C62" s="73" t="s">
        <v>41</v>
      </c>
      <c r="F62" s="239" t="str">
        <f>F57</f>
        <v>Produit 1</v>
      </c>
      <c r="G62" s="208">
        <v>0</v>
      </c>
      <c r="H62" s="8" t="s">
        <v>159</v>
      </c>
    </row>
    <row r="63" spans="1:8" s="8" customFormat="1" ht="12.75" customHeight="1">
      <c r="A63" s="45"/>
      <c r="C63" s="73"/>
      <c r="F63" s="239" t="str">
        <f>F58</f>
        <v>Produit 2</v>
      </c>
      <c r="G63" s="208">
        <v>0</v>
      </c>
      <c r="H63" s="8" t="s">
        <v>159</v>
      </c>
    </row>
    <row r="64" spans="1:8" s="8" customFormat="1" ht="12.75" customHeight="1">
      <c r="A64" s="45"/>
      <c r="C64" s="73"/>
      <c r="F64" s="239" t="str">
        <f>F59</f>
        <v>Produit 3</v>
      </c>
      <c r="G64" s="208">
        <v>0</v>
      </c>
      <c r="H64" s="8" t="s">
        <v>159</v>
      </c>
    </row>
    <row r="65" spans="1:8" s="8" customFormat="1" ht="12.75" customHeight="1">
      <c r="A65" s="45"/>
      <c r="C65" s="73"/>
      <c r="F65" s="239" t="str">
        <f>F60</f>
        <v>…</v>
      </c>
      <c r="G65" s="208">
        <v>0</v>
      </c>
      <c r="H65" s="8" t="s">
        <v>159</v>
      </c>
    </row>
    <row r="66" spans="3:8" s="8" customFormat="1" ht="12.75" customHeight="1">
      <c r="C66" s="73"/>
      <c r="F66" s="40"/>
      <c r="G66" s="47"/>
      <c r="H66" s="145"/>
    </row>
    <row r="67" spans="1:3" s="8" customFormat="1" ht="12.75" customHeight="1">
      <c r="A67" s="45"/>
      <c r="C67" s="73" t="s">
        <v>38</v>
      </c>
    </row>
    <row r="68" spans="1:8" s="8" customFormat="1" ht="12.75" customHeight="1">
      <c r="A68" s="45"/>
      <c r="C68" s="73"/>
      <c r="F68" s="239" t="str">
        <f>F62</f>
        <v>Produit 1</v>
      </c>
      <c r="G68" s="208">
        <v>0</v>
      </c>
      <c r="H68" s="8" t="s">
        <v>160</v>
      </c>
    </row>
    <row r="69" spans="1:8" s="8" customFormat="1" ht="12.75" customHeight="1">
      <c r="A69" s="45"/>
      <c r="C69" s="73"/>
      <c r="F69" s="239" t="str">
        <f>F63</f>
        <v>Produit 2</v>
      </c>
      <c r="G69" s="208">
        <v>0</v>
      </c>
      <c r="H69" s="8" t="s">
        <v>160</v>
      </c>
    </row>
    <row r="70" spans="1:8" s="8" customFormat="1" ht="12.75" customHeight="1">
      <c r="A70" s="45"/>
      <c r="C70" s="73"/>
      <c r="F70" s="239" t="str">
        <f>F64</f>
        <v>Produit 3</v>
      </c>
      <c r="G70" s="208">
        <v>0</v>
      </c>
      <c r="H70" s="8" t="s">
        <v>160</v>
      </c>
    </row>
    <row r="71" spans="1:8" s="8" customFormat="1" ht="12.75" customHeight="1">
      <c r="A71" s="45"/>
      <c r="C71" s="73"/>
      <c r="F71" s="239" t="str">
        <f>F65</f>
        <v>…</v>
      </c>
      <c r="G71" s="208">
        <v>0</v>
      </c>
      <c r="H71" s="8" t="s">
        <v>160</v>
      </c>
    </row>
    <row r="72" spans="1:7" s="8" customFormat="1" ht="12.75" customHeight="1">
      <c r="A72" s="45"/>
      <c r="C72" s="73"/>
      <c r="F72" s="40"/>
      <c r="G72" s="47"/>
    </row>
    <row r="73" spans="1:3" s="8" customFormat="1" ht="12.75" customHeight="1">
      <c r="A73" s="45"/>
      <c r="C73" s="68" t="s">
        <v>13</v>
      </c>
    </row>
    <row r="74" spans="1:3" s="8" customFormat="1" ht="6.75" customHeight="1">
      <c r="A74" s="45"/>
      <c r="C74" s="68"/>
    </row>
    <row r="75" spans="1:7" s="8" customFormat="1" ht="12.75" customHeight="1">
      <c r="A75" s="45"/>
      <c r="C75" s="15" t="s">
        <v>148</v>
      </c>
      <c r="G75" s="72"/>
    </row>
    <row r="76" spans="3:7" s="8" customFormat="1" ht="6.75" customHeight="1">
      <c r="C76" s="15"/>
      <c r="G76" s="72"/>
    </row>
    <row r="77" spans="3:11" s="8" customFormat="1" ht="12.75" customHeight="1">
      <c r="C77" s="15"/>
      <c r="E77" s="248" t="s">
        <v>149</v>
      </c>
      <c r="F77" s="248"/>
      <c r="G77" s="147" t="s">
        <v>150</v>
      </c>
      <c r="H77" s="148" t="s">
        <v>151</v>
      </c>
      <c r="I77" s="249" t="s">
        <v>152</v>
      </c>
      <c r="J77" s="249"/>
      <c r="K77" s="240" t="s">
        <v>153</v>
      </c>
    </row>
    <row r="78" spans="3:11" s="8" customFormat="1" ht="12.75" customHeight="1">
      <c r="C78" s="15"/>
      <c r="E78" s="248"/>
      <c r="F78" s="248"/>
      <c r="G78" s="149"/>
      <c r="H78" s="146"/>
      <c r="I78" s="18"/>
      <c r="J78" s="150"/>
      <c r="K78" s="240"/>
    </row>
    <row r="79" spans="3:8" s="8" customFormat="1" ht="12.75" customHeight="1">
      <c r="C79" s="133" t="s">
        <v>203</v>
      </c>
      <c r="F79" s="134">
        <f>J440</f>
        <v>0</v>
      </c>
      <c r="G79" s="194" t="e">
        <f>F79/$F$87</f>
        <v>#DIV/0!</v>
      </c>
      <c r="H79" s="135"/>
    </row>
    <row r="80" spans="3:11" s="8" customFormat="1" ht="12.75" customHeight="1">
      <c r="C80" s="133" t="s">
        <v>107</v>
      </c>
      <c r="F80" s="134">
        <f>J457</f>
        <v>0</v>
      </c>
      <c r="G80" s="194" t="e">
        <f>F80/$F$87</f>
        <v>#DIV/0!</v>
      </c>
      <c r="H80" s="209">
        <v>0</v>
      </c>
      <c r="I80" s="251"/>
      <c r="J80" s="251"/>
      <c r="K80" s="210">
        <v>0</v>
      </c>
    </row>
    <row r="81" spans="2:22" s="14" customFormat="1" ht="12.75" customHeight="1">
      <c r="B81" s="22"/>
      <c r="C81" s="138" t="s">
        <v>124</v>
      </c>
      <c r="D81" s="59"/>
      <c r="E81" s="59"/>
      <c r="F81" s="60"/>
      <c r="G81" s="195"/>
      <c r="H81" s="152"/>
      <c r="I81" s="250">
        <v>0</v>
      </c>
      <c r="J81" s="250"/>
      <c r="K81" s="104"/>
      <c r="L81" s="59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 s="14" customFormat="1" ht="12.75" customHeight="1">
      <c r="B82" s="22"/>
      <c r="C82" s="138" t="s">
        <v>140</v>
      </c>
      <c r="D82" s="59"/>
      <c r="E82" s="59"/>
      <c r="F82" s="60"/>
      <c r="G82" s="195"/>
      <c r="H82" s="152"/>
      <c r="I82" s="250">
        <v>0</v>
      </c>
      <c r="J82" s="250"/>
      <c r="K82" s="104"/>
      <c r="L82" s="59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 s="14" customFormat="1" ht="12.75" customHeight="1">
      <c r="B83" s="22"/>
      <c r="C83" s="138" t="s">
        <v>126</v>
      </c>
      <c r="D83" s="59"/>
      <c r="E83" s="59"/>
      <c r="F83" s="60"/>
      <c r="G83" s="195"/>
      <c r="H83" s="152"/>
      <c r="I83" s="250">
        <v>0</v>
      </c>
      <c r="J83" s="250"/>
      <c r="K83" s="104"/>
      <c r="L83" s="59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3:11" s="8" customFormat="1" ht="12.75" customHeight="1">
      <c r="C84" s="133" t="s">
        <v>109</v>
      </c>
      <c r="F84" s="134">
        <f>J469</f>
        <v>0</v>
      </c>
      <c r="G84" s="194" t="e">
        <f>F84/$F$87</f>
        <v>#DIV/0!</v>
      </c>
      <c r="H84" s="209">
        <v>0</v>
      </c>
      <c r="I84" s="250">
        <v>0</v>
      </c>
      <c r="J84" s="250"/>
      <c r="K84" s="210">
        <v>0</v>
      </c>
    </row>
    <row r="85" spans="3:11" s="8" customFormat="1" ht="12.75" customHeight="1">
      <c r="C85" s="133" t="s">
        <v>108</v>
      </c>
      <c r="F85" s="134">
        <f>J479</f>
        <v>0</v>
      </c>
      <c r="G85" s="194" t="e">
        <f>F85/$F$87</f>
        <v>#DIV/0!</v>
      </c>
      <c r="H85" s="209">
        <v>0</v>
      </c>
      <c r="I85" s="250">
        <v>0</v>
      </c>
      <c r="J85" s="250"/>
      <c r="K85" s="210">
        <v>0</v>
      </c>
    </row>
    <row r="86" spans="3:11" s="8" customFormat="1" ht="12.75" customHeight="1">
      <c r="C86" s="133"/>
      <c r="G86" s="136"/>
      <c r="H86" s="137"/>
      <c r="K86" s="151"/>
    </row>
    <row r="87" spans="3:7" s="8" customFormat="1" ht="12.75" customHeight="1">
      <c r="C87" s="133" t="s">
        <v>154</v>
      </c>
      <c r="D87" s="10"/>
      <c r="E87" s="10"/>
      <c r="F87" s="139">
        <f>SUM(F79:F86)</f>
        <v>0</v>
      </c>
      <c r="G87" s="72"/>
    </row>
    <row r="88" spans="3:7" s="8" customFormat="1" ht="12.75" customHeight="1">
      <c r="C88" s="71" t="s">
        <v>204</v>
      </c>
      <c r="G88" s="72"/>
    </row>
    <row r="89" s="8" customFormat="1" ht="12.75" customHeight="1">
      <c r="C89" s="73"/>
    </row>
    <row r="90" spans="1:8" s="8" customFormat="1" ht="12.75" customHeight="1">
      <c r="A90" s="45"/>
      <c r="C90" s="15" t="s">
        <v>3</v>
      </c>
      <c r="G90" s="211">
        <v>0</v>
      </c>
      <c r="H90" s="8" t="s">
        <v>2</v>
      </c>
    </row>
    <row r="91" spans="1:3" s="8" customFormat="1" ht="12.75" customHeight="1">
      <c r="A91" s="45"/>
      <c r="C91" s="73"/>
    </row>
    <row r="92" spans="1:3" s="8" customFormat="1" ht="12.75" customHeight="1">
      <c r="A92" s="45"/>
      <c r="C92" s="73" t="s">
        <v>39</v>
      </c>
    </row>
    <row r="93" spans="1:20" s="8" customFormat="1" ht="12.75" customHeight="1">
      <c r="A93" s="45"/>
      <c r="B93" s="12"/>
      <c r="C93" s="71"/>
      <c r="I93" s="38"/>
      <c r="M93" s="45"/>
      <c r="N93" s="45"/>
      <c r="O93" s="45"/>
      <c r="P93" s="45"/>
      <c r="Q93" s="45"/>
      <c r="R93" s="45"/>
      <c r="S93" s="45"/>
      <c r="T93" s="45"/>
    </row>
    <row r="94" spans="1:20" s="8" customFormat="1" ht="12.75" customHeight="1">
      <c r="A94" s="45"/>
      <c r="B94" s="10" t="s">
        <v>95</v>
      </c>
      <c r="M94" s="45"/>
      <c r="N94" s="45"/>
      <c r="O94" s="45"/>
      <c r="P94" s="45"/>
      <c r="Q94" s="45"/>
      <c r="R94" s="45"/>
      <c r="S94" s="45"/>
      <c r="T94" s="45"/>
    </row>
    <row r="95" spans="1:32" s="8" customFormat="1" ht="12.75" customHeight="1">
      <c r="A95" s="45"/>
      <c r="B95" s="10"/>
      <c r="C95" s="42"/>
      <c r="M95" s="45"/>
      <c r="N95" s="45"/>
      <c r="O95" s="45"/>
      <c r="P95" s="233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s="8" customFormat="1" ht="12.75" customHeight="1">
      <c r="A96" s="45"/>
      <c r="B96" s="68" t="s">
        <v>205</v>
      </c>
      <c r="C96" s="42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s="8" customFormat="1" ht="9.75" customHeight="1">
      <c r="A97" s="45"/>
      <c r="B97" s="10"/>
      <c r="C97" s="42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s="8" customFormat="1" ht="12.75" customHeight="1">
      <c r="A98" s="45"/>
      <c r="C98" s="8" t="s">
        <v>19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s="8" customFormat="1" ht="24" customHeight="1">
      <c r="A99" s="45"/>
      <c r="B99" s="16"/>
      <c r="C99" s="16"/>
      <c r="D99" s="16"/>
      <c r="E99" s="16"/>
      <c r="F99" s="56"/>
      <c r="G99" s="44" t="s">
        <v>34</v>
      </c>
      <c r="H99" s="44" t="s">
        <v>100</v>
      </c>
      <c r="I99" s="178" t="s">
        <v>14</v>
      </c>
      <c r="J99" s="56"/>
      <c r="K99" s="74" t="s">
        <v>74</v>
      </c>
      <c r="L99" s="56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s="8" customFormat="1" ht="12.75" customHeight="1">
      <c r="A100" s="45"/>
      <c r="B100" s="17"/>
      <c r="C100" s="17"/>
      <c r="D100" s="17"/>
      <c r="E100" s="17"/>
      <c r="H100" s="61"/>
      <c r="I100" s="154"/>
      <c r="K100" s="7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s="8" customFormat="1" ht="12.75" customHeight="1">
      <c r="A101" s="45"/>
      <c r="B101" s="17"/>
      <c r="C101" s="95" t="s">
        <v>167</v>
      </c>
      <c r="D101" s="17"/>
      <c r="E101" s="17"/>
      <c r="G101" s="179">
        <f>G62</f>
        <v>0</v>
      </c>
      <c r="H101" s="94">
        <f>$G$101*G57</f>
        <v>0</v>
      </c>
      <c r="I101" s="32">
        <f>G68</f>
        <v>0</v>
      </c>
      <c r="K101" s="33">
        <f>$H$101*I101</f>
        <v>0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s="8" customFormat="1" ht="12.75" customHeight="1">
      <c r="A102" s="45"/>
      <c r="B102" s="12"/>
      <c r="C102" s="155" t="s">
        <v>156</v>
      </c>
      <c r="G102" s="212">
        <v>0</v>
      </c>
      <c r="H102" s="179">
        <f>G102*G57</f>
        <v>0</v>
      </c>
      <c r="I102" s="213">
        <v>0</v>
      </c>
      <c r="K102" s="33">
        <f>H102*I102</f>
        <v>0</v>
      </c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s="8" customFormat="1" ht="12.75" customHeight="1">
      <c r="A103" s="45"/>
      <c r="B103" s="12"/>
      <c r="C103" s="155" t="s">
        <v>168</v>
      </c>
      <c r="F103" s="37"/>
      <c r="G103" s="57">
        <v>1</v>
      </c>
      <c r="H103" s="179">
        <f>G103*G57</f>
        <v>0</v>
      </c>
      <c r="I103" s="213">
        <v>0</v>
      </c>
      <c r="K103" s="33">
        <f>H103*I103</f>
        <v>0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19" s="260" customFormat="1" ht="12" customHeight="1">
      <c r="A104" s="252"/>
      <c r="B104" s="253"/>
      <c r="C104" s="254" t="s">
        <v>206</v>
      </c>
      <c r="D104" s="255"/>
      <c r="E104" s="255"/>
      <c r="F104" s="256"/>
      <c r="G104" s="257"/>
      <c r="H104" s="258">
        <v>0</v>
      </c>
      <c r="I104" s="259">
        <v>0</v>
      </c>
      <c r="K104" s="261">
        <f>H104*I104</f>
        <v>0</v>
      </c>
      <c r="L104" s="262"/>
      <c r="M104" s="263"/>
      <c r="N104" s="263"/>
      <c r="O104" s="263"/>
      <c r="P104" s="263"/>
      <c r="Q104" s="263"/>
      <c r="R104" s="263"/>
      <c r="S104" s="263"/>
    </row>
    <row r="105" spans="1:32" s="8" customFormat="1" ht="12.75" customHeight="1">
      <c r="A105" s="45"/>
      <c r="B105" s="12"/>
      <c r="C105" s="155" t="s">
        <v>189</v>
      </c>
      <c r="F105" s="37"/>
      <c r="G105" s="64"/>
      <c r="H105" s="179"/>
      <c r="I105" s="93"/>
      <c r="K105" s="214">
        <v>0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s="8" customFormat="1" ht="12.75" customHeight="1">
      <c r="A106" s="45"/>
      <c r="B106" s="12"/>
      <c r="C106" s="155" t="s">
        <v>155</v>
      </c>
      <c r="F106" s="37"/>
      <c r="G106" s="212">
        <v>0</v>
      </c>
      <c r="H106" s="179">
        <f>G106*G57</f>
        <v>0</v>
      </c>
      <c r="I106" s="213">
        <v>0</v>
      </c>
      <c r="K106" s="33">
        <f>H106*I106</f>
        <v>0</v>
      </c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 s="8" customFormat="1" ht="12.75" customHeight="1">
      <c r="A107" s="45"/>
      <c r="B107" s="12"/>
      <c r="C107" s="155"/>
      <c r="F107" s="37"/>
      <c r="G107" s="32"/>
      <c r="K107" s="92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8" customFormat="1" ht="12.75" customHeight="1">
      <c r="A108" s="45"/>
      <c r="B108" s="12"/>
      <c r="C108" s="156"/>
      <c r="H108" s="52"/>
      <c r="I108" s="52"/>
      <c r="J108" s="51" t="s">
        <v>35</v>
      </c>
      <c r="K108" s="52">
        <f>SUM(K100:K107)</f>
        <v>0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s="8" customFormat="1" ht="9.75" customHeight="1">
      <c r="A109" s="45"/>
      <c r="B109" s="12"/>
      <c r="C109" s="156"/>
      <c r="H109" s="82"/>
      <c r="I109" s="82"/>
      <c r="J109" s="82"/>
      <c r="K109" s="82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s="8" customFormat="1" ht="12.75" customHeight="1">
      <c r="A110" s="45"/>
      <c r="B110" s="12"/>
      <c r="C110" s="8" t="s">
        <v>16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 s="14" customFormat="1" ht="24" customHeight="1">
      <c r="A111" s="45"/>
      <c r="B111" s="43"/>
      <c r="C111" s="13" t="s">
        <v>17</v>
      </c>
      <c r="D111" s="13"/>
      <c r="E111" s="13"/>
      <c r="F111" s="44"/>
      <c r="G111" s="44" t="s">
        <v>34</v>
      </c>
      <c r="H111" s="16" t="s">
        <v>100</v>
      </c>
      <c r="I111" s="178" t="s">
        <v>14</v>
      </c>
      <c r="J111" s="56"/>
      <c r="K111" s="74" t="s">
        <v>74</v>
      </c>
      <c r="L111" s="13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 s="14" customFormat="1" ht="12.75" customHeight="1">
      <c r="A112" s="45"/>
      <c r="B112" s="22"/>
      <c r="C112" s="76"/>
      <c r="D112" s="76"/>
      <c r="E112" s="76"/>
      <c r="F112" s="61"/>
      <c r="J112" s="17"/>
      <c r="K112" s="62"/>
      <c r="L112" s="59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 s="14" customFormat="1" ht="12.75" customHeight="1">
      <c r="A113" s="45"/>
      <c r="B113" s="22"/>
      <c r="C113" s="15" t="s">
        <v>169</v>
      </c>
      <c r="D113" s="76"/>
      <c r="E113" s="76"/>
      <c r="F113" s="61"/>
      <c r="G113" s="212">
        <v>0</v>
      </c>
      <c r="H113" s="179">
        <f>G113*$G$57</f>
        <v>0</v>
      </c>
      <c r="I113" s="212">
        <v>0</v>
      </c>
      <c r="J113" s="8"/>
      <c r="K113" s="33">
        <f>H113*I113</f>
        <v>0</v>
      </c>
      <c r="L113" s="59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4" s="8" customFormat="1" ht="12.75" customHeight="1">
      <c r="A114" s="45"/>
      <c r="B114" s="12"/>
      <c r="C114" s="15" t="s">
        <v>36</v>
      </c>
      <c r="D114" s="145"/>
      <c r="E114" s="77"/>
      <c r="F114" s="46"/>
      <c r="G114" s="41"/>
      <c r="I114" s="41"/>
      <c r="J114" s="20"/>
      <c r="K114" s="33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0"/>
      <c r="AH114" s="40"/>
    </row>
    <row r="115" spans="1:34" s="8" customFormat="1" ht="12.75" customHeight="1">
      <c r="A115" s="45"/>
      <c r="B115" s="12"/>
      <c r="C115" s="71" t="s">
        <v>190</v>
      </c>
      <c r="D115" s="157"/>
      <c r="E115" s="158"/>
      <c r="F115" s="64"/>
      <c r="G115" s="212">
        <v>0</v>
      </c>
      <c r="H115" s="179">
        <f>G115*$G$57</f>
        <v>0</v>
      </c>
      <c r="I115" s="212">
        <v>0</v>
      </c>
      <c r="K115" s="33">
        <f>H115*I115</f>
        <v>0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193"/>
      <c r="AH115" s="40"/>
    </row>
    <row r="116" spans="1:34" s="8" customFormat="1" ht="12.75" customHeight="1">
      <c r="A116" s="45"/>
      <c r="C116" s="71" t="s">
        <v>63</v>
      </c>
      <c r="D116" s="145"/>
      <c r="E116" s="77"/>
      <c r="F116" s="64"/>
      <c r="G116" s="212">
        <v>0</v>
      </c>
      <c r="H116" s="179">
        <f aca="true" t="shared" si="1" ref="H116:H129">G116*$G$57</f>
        <v>0</v>
      </c>
      <c r="I116" s="212">
        <v>0</v>
      </c>
      <c r="K116" s="33">
        <f aca="true" t="shared" si="2" ref="K116:K129">H116*I116</f>
        <v>0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193"/>
      <c r="AH116" s="40"/>
    </row>
    <row r="117" spans="1:32" s="8" customFormat="1" ht="12.75" customHeight="1">
      <c r="A117" s="45"/>
      <c r="B117" s="12"/>
      <c r="C117" s="71" t="s">
        <v>64</v>
      </c>
      <c r="D117" s="145"/>
      <c r="E117" s="78"/>
      <c r="F117" s="64"/>
      <c r="G117" s="212">
        <v>0</v>
      </c>
      <c r="H117" s="179">
        <f t="shared" si="1"/>
        <v>0</v>
      </c>
      <c r="I117" s="212">
        <v>0</v>
      </c>
      <c r="K117" s="33">
        <f t="shared" si="2"/>
        <v>0</v>
      </c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 s="8" customFormat="1" ht="12.75" customHeight="1">
      <c r="A118" s="45"/>
      <c r="B118" s="12"/>
      <c r="C118" s="71" t="s">
        <v>52</v>
      </c>
      <c r="D118" s="145"/>
      <c r="E118" s="78"/>
      <c r="F118" s="64"/>
      <c r="G118" s="212">
        <v>0</v>
      </c>
      <c r="H118" s="179">
        <f t="shared" si="1"/>
        <v>0</v>
      </c>
      <c r="I118" s="212">
        <v>0</v>
      </c>
      <c r="K118" s="33">
        <f t="shared" si="2"/>
        <v>0</v>
      </c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 s="8" customFormat="1" ht="12.75" customHeight="1">
      <c r="A119" s="45"/>
      <c r="B119" s="12"/>
      <c r="C119" s="71" t="s">
        <v>75</v>
      </c>
      <c r="D119" s="145"/>
      <c r="E119" s="78"/>
      <c r="F119" s="64"/>
      <c r="G119" s="212">
        <v>0</v>
      </c>
      <c r="H119" s="179">
        <f t="shared" si="1"/>
        <v>0</v>
      </c>
      <c r="I119" s="212">
        <v>0</v>
      </c>
      <c r="K119" s="33">
        <f t="shared" si="2"/>
        <v>0</v>
      </c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s="8" customFormat="1" ht="12.75" customHeight="1">
      <c r="A120" s="45"/>
      <c r="B120" s="12"/>
      <c r="C120" s="73" t="s">
        <v>44</v>
      </c>
      <c r="D120" s="145"/>
      <c r="E120" s="78"/>
      <c r="F120" s="64"/>
      <c r="G120" s="64"/>
      <c r="I120" s="64"/>
      <c r="K120" s="33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 s="8" customFormat="1" ht="12.75" customHeight="1">
      <c r="A121" s="45"/>
      <c r="B121" s="12"/>
      <c r="C121" s="11" t="s">
        <v>42</v>
      </c>
      <c r="D121" s="77"/>
      <c r="E121" s="79"/>
      <c r="F121" s="64"/>
      <c r="G121" s="212">
        <v>0</v>
      </c>
      <c r="H121" s="179">
        <f t="shared" si="1"/>
        <v>0</v>
      </c>
      <c r="I121" s="212">
        <v>0</v>
      </c>
      <c r="K121" s="33">
        <f t="shared" si="2"/>
        <v>0</v>
      </c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:32" s="8" customFormat="1" ht="12.75" customHeight="1">
      <c r="A122" s="45"/>
      <c r="B122" s="12"/>
      <c r="C122" s="71" t="s">
        <v>31</v>
      </c>
      <c r="D122" s="77"/>
      <c r="E122" s="79"/>
      <c r="F122" s="64"/>
      <c r="G122" s="212">
        <v>0</v>
      </c>
      <c r="H122" s="179">
        <f t="shared" si="1"/>
        <v>0</v>
      </c>
      <c r="I122" s="212">
        <v>0</v>
      </c>
      <c r="K122" s="33">
        <f t="shared" si="2"/>
        <v>0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 s="8" customFormat="1" ht="12.75" customHeight="1">
      <c r="A123" s="45"/>
      <c r="B123" s="12"/>
      <c r="C123" s="11" t="s">
        <v>43</v>
      </c>
      <c r="D123" s="77"/>
      <c r="E123" s="79"/>
      <c r="F123" s="64"/>
      <c r="G123" s="212">
        <v>0</v>
      </c>
      <c r="H123" s="179">
        <f t="shared" si="1"/>
        <v>0</v>
      </c>
      <c r="I123" s="212">
        <v>0</v>
      </c>
      <c r="K123" s="33">
        <f t="shared" si="2"/>
        <v>0</v>
      </c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:32" s="8" customFormat="1" ht="12.75" customHeight="1">
      <c r="A124" s="45"/>
      <c r="B124" s="12"/>
      <c r="C124" s="71" t="s">
        <v>50</v>
      </c>
      <c r="D124" s="77"/>
      <c r="E124" s="79"/>
      <c r="F124" s="64"/>
      <c r="G124" s="212">
        <v>0</v>
      </c>
      <c r="H124" s="179">
        <f t="shared" si="1"/>
        <v>0</v>
      </c>
      <c r="I124" s="212">
        <v>0</v>
      </c>
      <c r="K124" s="33">
        <f t="shared" si="2"/>
        <v>0</v>
      </c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s="8" customFormat="1" ht="12.75" customHeight="1">
      <c r="A125" s="45"/>
      <c r="B125" s="12"/>
      <c r="C125" s="15" t="s">
        <v>76</v>
      </c>
      <c r="D125" s="145"/>
      <c r="E125" s="79"/>
      <c r="F125" s="64"/>
      <c r="G125" s="212">
        <v>0</v>
      </c>
      <c r="H125" s="179">
        <f t="shared" si="1"/>
        <v>0</v>
      </c>
      <c r="I125" s="212">
        <v>0</v>
      </c>
      <c r="K125" s="33">
        <f t="shared" si="2"/>
        <v>0</v>
      </c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:32" s="8" customFormat="1" ht="12.75" customHeight="1">
      <c r="A126" s="45"/>
      <c r="B126" s="12"/>
      <c r="C126" s="73" t="s">
        <v>56</v>
      </c>
      <c r="E126" s="48"/>
      <c r="F126" s="64"/>
      <c r="G126" s="212">
        <v>0</v>
      </c>
      <c r="H126" s="179">
        <f t="shared" si="1"/>
        <v>0</v>
      </c>
      <c r="I126" s="212">
        <v>0</v>
      </c>
      <c r="K126" s="33">
        <f t="shared" si="2"/>
        <v>0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:32" s="8" customFormat="1" ht="12.75" customHeight="1">
      <c r="A127" s="45"/>
      <c r="B127" s="12"/>
      <c r="C127" s="73" t="s">
        <v>77</v>
      </c>
      <c r="D127" s="77"/>
      <c r="E127" s="77"/>
      <c r="F127" s="64"/>
      <c r="G127" s="212">
        <v>0</v>
      </c>
      <c r="H127" s="179">
        <f t="shared" si="1"/>
        <v>0</v>
      </c>
      <c r="I127" s="212">
        <v>0</v>
      </c>
      <c r="K127" s="33">
        <f t="shared" si="2"/>
        <v>0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:32" s="8" customFormat="1" ht="12.75" customHeight="1">
      <c r="A128" s="45"/>
      <c r="B128" s="12"/>
      <c r="C128" s="73" t="s">
        <v>51</v>
      </c>
      <c r="D128" s="77"/>
      <c r="E128" s="77"/>
      <c r="F128" s="64"/>
      <c r="G128" s="212">
        <v>0</v>
      </c>
      <c r="H128" s="179">
        <f t="shared" si="1"/>
        <v>0</v>
      </c>
      <c r="I128" s="212">
        <v>0</v>
      </c>
      <c r="K128" s="33">
        <f t="shared" si="2"/>
        <v>0</v>
      </c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:32" s="8" customFormat="1" ht="12.75" customHeight="1">
      <c r="A129" s="45"/>
      <c r="B129" s="12"/>
      <c r="C129" s="73" t="s">
        <v>78</v>
      </c>
      <c r="D129" s="77"/>
      <c r="E129" s="77"/>
      <c r="F129" s="64"/>
      <c r="G129" s="212">
        <v>0</v>
      </c>
      <c r="H129" s="179">
        <f t="shared" si="1"/>
        <v>0</v>
      </c>
      <c r="I129" s="212">
        <v>0</v>
      </c>
      <c r="K129" s="33">
        <f t="shared" si="2"/>
        <v>0</v>
      </c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:32" s="8" customFormat="1" ht="12.75" customHeight="1">
      <c r="A130" s="45"/>
      <c r="B130" s="12"/>
      <c r="C130" s="156"/>
      <c r="E130" s="8" t="s">
        <v>46</v>
      </c>
      <c r="H130" s="33"/>
      <c r="I130" s="53"/>
      <c r="K130" s="141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:32" s="8" customFormat="1" ht="12.75" customHeight="1">
      <c r="A131" s="45"/>
      <c r="B131" s="12"/>
      <c r="H131" s="36"/>
      <c r="I131" s="36"/>
      <c r="J131" s="35" t="s">
        <v>5</v>
      </c>
      <c r="K131" s="142">
        <f>SUM(K112:K130)</f>
        <v>0</v>
      </c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:32" s="8" customFormat="1" ht="12.75" customHeight="1">
      <c r="A132" s="45"/>
      <c r="B132" s="12"/>
      <c r="H132" s="35"/>
      <c r="J132" s="36"/>
      <c r="K132" s="36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:32" s="14" customFormat="1" ht="24" customHeight="1">
      <c r="A133" s="45"/>
      <c r="B133" s="58"/>
      <c r="C133" s="13" t="s">
        <v>18</v>
      </c>
      <c r="D133" s="13"/>
      <c r="E133" s="13"/>
      <c r="F133" s="44"/>
      <c r="G133" s="97" t="s">
        <v>161</v>
      </c>
      <c r="H133" s="97" t="s">
        <v>100</v>
      </c>
      <c r="I133" s="178" t="s">
        <v>14</v>
      </c>
      <c r="J133" s="56"/>
      <c r="K133" s="74" t="s">
        <v>74</v>
      </c>
      <c r="L133" s="13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:32" s="14" customFormat="1" ht="12.75" customHeight="1">
      <c r="A134" s="45"/>
      <c r="B134" s="23"/>
      <c r="C134" s="59"/>
      <c r="D134" s="59"/>
      <c r="E134" s="59"/>
      <c r="F134" s="59"/>
      <c r="G134" s="59"/>
      <c r="H134" s="61"/>
      <c r="I134" s="154"/>
      <c r="J134" s="17"/>
      <c r="K134" s="62"/>
      <c r="L134" s="59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2:32" s="8" customFormat="1" ht="12.75" customHeight="1">
      <c r="B135" s="12"/>
      <c r="C135" s="73" t="s">
        <v>26</v>
      </c>
      <c r="D135" s="9"/>
      <c r="E135" s="9"/>
      <c r="G135" s="214">
        <v>0</v>
      </c>
      <c r="H135" s="57">
        <f>G135*$G$57</f>
        <v>0</v>
      </c>
      <c r="I135" s="215">
        <v>0</v>
      </c>
      <c r="J135" s="80"/>
      <c r="K135" s="37">
        <f>H135*I135</f>
        <v>0</v>
      </c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:32" s="8" customFormat="1" ht="12.75" customHeight="1">
      <c r="A136" s="45"/>
      <c r="B136" s="12"/>
      <c r="C136" s="73" t="s">
        <v>28</v>
      </c>
      <c r="D136" s="9"/>
      <c r="E136" s="9"/>
      <c r="G136" s="214">
        <v>0</v>
      </c>
      <c r="H136" s="57">
        <f aca="true" t="shared" si="3" ref="H136:H160">G136*$G$57</f>
        <v>0</v>
      </c>
      <c r="I136" s="215">
        <v>0</v>
      </c>
      <c r="J136" s="80"/>
      <c r="K136" s="37">
        <f aca="true" t="shared" si="4" ref="K136:K159">H136*I136</f>
        <v>0</v>
      </c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:32" s="8" customFormat="1" ht="12.75" customHeight="1">
      <c r="A137" s="45"/>
      <c r="B137" s="12"/>
      <c r="C137" s="73" t="s">
        <v>89</v>
      </c>
      <c r="D137" s="9"/>
      <c r="E137" s="9"/>
      <c r="F137" s="64"/>
      <c r="G137" s="214">
        <v>0</v>
      </c>
      <c r="H137" s="57">
        <f t="shared" si="3"/>
        <v>0</v>
      </c>
      <c r="I137" s="215">
        <v>0</v>
      </c>
      <c r="J137" s="80"/>
      <c r="K137" s="37">
        <f t="shared" si="4"/>
        <v>0</v>
      </c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:32" s="8" customFormat="1" ht="12.75" customHeight="1">
      <c r="A138" s="45"/>
      <c r="B138" s="12"/>
      <c r="C138" s="73" t="s">
        <v>27</v>
      </c>
      <c r="D138" s="9"/>
      <c r="E138" s="9"/>
      <c r="G138" s="214">
        <v>0</v>
      </c>
      <c r="H138" s="57">
        <f t="shared" si="3"/>
        <v>0</v>
      </c>
      <c r="I138" s="215">
        <v>0</v>
      </c>
      <c r="J138" s="80"/>
      <c r="K138" s="37">
        <f t="shared" si="4"/>
        <v>0</v>
      </c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:32" s="8" customFormat="1" ht="12.75" customHeight="1">
      <c r="A139" s="45"/>
      <c r="B139" s="12"/>
      <c r="C139" s="73" t="s">
        <v>45</v>
      </c>
      <c r="D139" s="9"/>
      <c r="E139" s="9"/>
      <c r="G139" s="214">
        <v>0</v>
      </c>
      <c r="H139" s="57">
        <f t="shared" si="3"/>
        <v>0</v>
      </c>
      <c r="I139" s="215">
        <v>0</v>
      </c>
      <c r="J139" s="80"/>
      <c r="K139" s="37">
        <f t="shared" si="4"/>
        <v>0</v>
      </c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:32" s="8" customFormat="1" ht="12.75" customHeight="1">
      <c r="A140" s="45"/>
      <c r="B140" s="23"/>
      <c r="C140" s="73" t="s">
        <v>22</v>
      </c>
      <c r="D140" s="9"/>
      <c r="E140" s="9"/>
      <c r="G140" s="214">
        <v>0</v>
      </c>
      <c r="H140" s="57">
        <f t="shared" si="3"/>
        <v>0</v>
      </c>
      <c r="I140" s="215">
        <v>0</v>
      </c>
      <c r="J140" s="80"/>
      <c r="K140" s="37">
        <f t="shared" si="4"/>
        <v>0</v>
      </c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:32" s="8" customFormat="1" ht="12.75" customHeight="1">
      <c r="A141" s="45"/>
      <c r="B141" s="23"/>
      <c r="C141" s="73" t="s">
        <v>21</v>
      </c>
      <c r="D141" s="9"/>
      <c r="E141" s="9"/>
      <c r="G141" s="214">
        <v>0</v>
      </c>
      <c r="H141" s="57">
        <f t="shared" si="3"/>
        <v>0</v>
      </c>
      <c r="I141" s="215">
        <v>0</v>
      </c>
      <c r="J141" s="80"/>
      <c r="K141" s="37">
        <f t="shared" si="4"/>
        <v>0</v>
      </c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:32" s="8" customFormat="1" ht="12.75" customHeight="1">
      <c r="A142" s="45"/>
      <c r="B142" s="23"/>
      <c r="C142" s="73" t="s">
        <v>53</v>
      </c>
      <c r="D142" s="9"/>
      <c r="E142" s="9"/>
      <c r="G142" s="214">
        <v>0</v>
      </c>
      <c r="H142" s="57">
        <f t="shared" si="3"/>
        <v>0</v>
      </c>
      <c r="I142" s="215">
        <v>0</v>
      </c>
      <c r="J142" s="80"/>
      <c r="K142" s="37">
        <f t="shared" si="4"/>
        <v>0</v>
      </c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:32" s="8" customFormat="1" ht="12.75" customHeight="1">
      <c r="A143" s="45"/>
      <c r="B143" s="23"/>
      <c r="C143" s="73" t="s">
        <v>49</v>
      </c>
      <c r="D143" s="9"/>
      <c r="E143" s="9"/>
      <c r="G143" s="214">
        <v>0</v>
      </c>
      <c r="H143" s="57">
        <f t="shared" si="3"/>
        <v>0</v>
      </c>
      <c r="I143" s="215">
        <v>0</v>
      </c>
      <c r="J143" s="80"/>
      <c r="K143" s="37">
        <f t="shared" si="4"/>
        <v>0</v>
      </c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 s="8" customFormat="1" ht="12.75" customHeight="1">
      <c r="A144" s="45"/>
      <c r="B144" s="23"/>
      <c r="C144" s="73" t="s">
        <v>90</v>
      </c>
      <c r="D144" s="9"/>
      <c r="E144" s="9"/>
      <c r="F144" s="64"/>
      <c r="G144" s="214">
        <v>0</v>
      </c>
      <c r="H144" s="57">
        <f t="shared" si="3"/>
        <v>0</v>
      </c>
      <c r="I144" s="215">
        <v>0</v>
      </c>
      <c r="J144" s="80"/>
      <c r="K144" s="37">
        <f>H144*I144</f>
        <v>0</v>
      </c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:32" s="8" customFormat="1" ht="12.75" customHeight="1">
      <c r="A145" s="45"/>
      <c r="B145" s="12"/>
      <c r="C145" s="73" t="s">
        <v>6</v>
      </c>
      <c r="D145" s="9"/>
      <c r="E145" s="9"/>
      <c r="G145" s="214">
        <v>0</v>
      </c>
      <c r="H145" s="57">
        <f t="shared" si="3"/>
        <v>0</v>
      </c>
      <c r="I145" s="215">
        <v>0</v>
      </c>
      <c r="J145" s="80"/>
      <c r="K145" s="37">
        <f t="shared" si="4"/>
        <v>0</v>
      </c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:32" s="8" customFormat="1" ht="12.75" customHeight="1">
      <c r="A146" s="45"/>
      <c r="B146" s="12"/>
      <c r="C146" s="73" t="s">
        <v>54</v>
      </c>
      <c r="D146" s="9"/>
      <c r="E146" s="9"/>
      <c r="G146" s="214">
        <v>0</v>
      </c>
      <c r="H146" s="57">
        <f t="shared" si="3"/>
        <v>0</v>
      </c>
      <c r="I146" s="215">
        <v>0</v>
      </c>
      <c r="J146" s="80"/>
      <c r="K146" s="37">
        <f t="shared" si="4"/>
        <v>0</v>
      </c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:32" s="8" customFormat="1" ht="12.75" customHeight="1">
      <c r="A147" s="45"/>
      <c r="B147" s="12"/>
      <c r="C147" s="73" t="s">
        <v>47</v>
      </c>
      <c r="D147" s="9"/>
      <c r="G147" s="214">
        <v>0</v>
      </c>
      <c r="H147" s="57">
        <f t="shared" si="3"/>
        <v>0</v>
      </c>
      <c r="I147" s="215">
        <v>0</v>
      </c>
      <c r="J147" s="80"/>
      <c r="K147" s="37">
        <f t="shared" si="4"/>
        <v>0</v>
      </c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:32" s="8" customFormat="1" ht="12.75" customHeight="1">
      <c r="A148" s="45"/>
      <c r="B148" s="12"/>
      <c r="C148" s="73" t="s">
        <v>32</v>
      </c>
      <c r="D148" s="9"/>
      <c r="G148" s="214">
        <v>0</v>
      </c>
      <c r="H148" s="57">
        <f t="shared" si="3"/>
        <v>0</v>
      </c>
      <c r="I148" s="215">
        <v>0</v>
      </c>
      <c r="J148" s="80"/>
      <c r="K148" s="37">
        <f t="shared" si="4"/>
        <v>0</v>
      </c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:32" s="8" customFormat="1" ht="12.75" customHeight="1">
      <c r="A149" s="45"/>
      <c r="B149" s="12"/>
      <c r="C149" s="73" t="s">
        <v>57</v>
      </c>
      <c r="D149" s="9"/>
      <c r="E149" s="9"/>
      <c r="G149" s="214">
        <v>0</v>
      </c>
      <c r="H149" s="57">
        <f t="shared" si="3"/>
        <v>0</v>
      </c>
      <c r="I149" s="215">
        <v>0</v>
      </c>
      <c r="J149" s="80"/>
      <c r="K149" s="37">
        <f t="shared" si="4"/>
        <v>0</v>
      </c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:32" s="8" customFormat="1" ht="12.75" customHeight="1">
      <c r="A150" s="45"/>
      <c r="B150" s="12"/>
      <c r="C150" s="73" t="s">
        <v>58</v>
      </c>
      <c r="D150" s="9"/>
      <c r="E150" s="9"/>
      <c r="G150" s="214">
        <v>0</v>
      </c>
      <c r="H150" s="57">
        <f t="shared" si="3"/>
        <v>0</v>
      </c>
      <c r="I150" s="215">
        <v>0</v>
      </c>
      <c r="J150" s="80"/>
      <c r="K150" s="37">
        <f t="shared" si="4"/>
        <v>0</v>
      </c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:32" s="8" customFormat="1" ht="12.75" customHeight="1">
      <c r="A151" s="45"/>
      <c r="B151" s="12"/>
      <c r="C151" s="73" t="s">
        <v>59</v>
      </c>
      <c r="D151" s="9"/>
      <c r="E151" s="9"/>
      <c r="G151" s="214">
        <v>0</v>
      </c>
      <c r="H151" s="57">
        <f t="shared" si="3"/>
        <v>0</v>
      </c>
      <c r="I151" s="215">
        <v>0</v>
      </c>
      <c r="J151" s="80"/>
      <c r="K151" s="37">
        <f t="shared" si="4"/>
        <v>0</v>
      </c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:32" s="8" customFormat="1" ht="12.75" customHeight="1">
      <c r="A152" s="45"/>
      <c r="B152" s="12"/>
      <c r="C152" s="73" t="s">
        <v>60</v>
      </c>
      <c r="D152" s="9"/>
      <c r="E152" s="9"/>
      <c r="G152" s="214">
        <v>0</v>
      </c>
      <c r="H152" s="57">
        <f t="shared" si="3"/>
        <v>0</v>
      </c>
      <c r="I152" s="215">
        <v>0</v>
      </c>
      <c r="J152" s="80"/>
      <c r="K152" s="37">
        <f t="shared" si="4"/>
        <v>0</v>
      </c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 s="8" customFormat="1" ht="12.75" customHeight="1">
      <c r="A153" s="45"/>
      <c r="B153" s="12"/>
      <c r="C153" s="73" t="s">
        <v>84</v>
      </c>
      <c r="D153" s="9"/>
      <c r="E153" s="9"/>
      <c r="G153" s="214">
        <v>0</v>
      </c>
      <c r="H153" s="57">
        <f t="shared" si="3"/>
        <v>0</v>
      </c>
      <c r="I153" s="215">
        <v>0</v>
      </c>
      <c r="J153" s="80"/>
      <c r="K153" s="37">
        <f t="shared" si="4"/>
        <v>0</v>
      </c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 s="8" customFormat="1" ht="12.75" customHeight="1">
      <c r="A154" s="45"/>
      <c r="B154" s="12"/>
      <c r="C154" s="73" t="s">
        <v>85</v>
      </c>
      <c r="D154" s="9"/>
      <c r="E154" s="9"/>
      <c r="G154" s="214">
        <v>0</v>
      </c>
      <c r="H154" s="57">
        <f t="shared" si="3"/>
        <v>0</v>
      </c>
      <c r="I154" s="215">
        <v>0</v>
      </c>
      <c r="J154" s="80"/>
      <c r="K154" s="37">
        <f t="shared" si="4"/>
        <v>0</v>
      </c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 s="8" customFormat="1" ht="12.75" customHeight="1">
      <c r="A155" s="45"/>
      <c r="B155" s="12"/>
      <c r="C155" s="73" t="s">
        <v>86</v>
      </c>
      <c r="D155" s="9"/>
      <c r="E155" s="9"/>
      <c r="G155" s="214">
        <v>0</v>
      </c>
      <c r="H155" s="57">
        <f t="shared" si="3"/>
        <v>0</v>
      </c>
      <c r="I155" s="215">
        <v>0</v>
      </c>
      <c r="J155" s="80"/>
      <c r="K155" s="37">
        <f t="shared" si="4"/>
        <v>0</v>
      </c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 s="8" customFormat="1" ht="12.75" customHeight="1">
      <c r="A156" s="45"/>
      <c r="B156" s="12"/>
      <c r="C156" s="73" t="s">
        <v>87</v>
      </c>
      <c r="D156" s="9"/>
      <c r="E156" s="9"/>
      <c r="G156" s="214">
        <v>0</v>
      </c>
      <c r="H156" s="57">
        <f t="shared" si="3"/>
        <v>0</v>
      </c>
      <c r="I156" s="215">
        <v>0</v>
      </c>
      <c r="J156" s="80"/>
      <c r="K156" s="37">
        <f t="shared" si="4"/>
        <v>0</v>
      </c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:32" s="8" customFormat="1" ht="12.75" customHeight="1">
      <c r="A157" s="45"/>
      <c r="B157" s="12"/>
      <c r="C157" s="73" t="s">
        <v>88</v>
      </c>
      <c r="D157" s="9"/>
      <c r="E157" s="9"/>
      <c r="G157" s="214">
        <v>0</v>
      </c>
      <c r="H157" s="57">
        <f t="shared" si="3"/>
        <v>0</v>
      </c>
      <c r="I157" s="215">
        <v>0</v>
      </c>
      <c r="J157" s="80"/>
      <c r="K157" s="37">
        <f t="shared" si="4"/>
        <v>0</v>
      </c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:32" s="8" customFormat="1" ht="12.75" customHeight="1">
      <c r="A158" s="45"/>
      <c r="B158" s="12"/>
      <c r="C158" s="73" t="s">
        <v>61</v>
      </c>
      <c r="D158" s="9"/>
      <c r="E158" s="9"/>
      <c r="G158" s="214">
        <v>0</v>
      </c>
      <c r="H158" s="57">
        <f t="shared" si="3"/>
        <v>0</v>
      </c>
      <c r="I158" s="215">
        <v>0</v>
      </c>
      <c r="J158" s="80"/>
      <c r="K158" s="37">
        <f t="shared" si="4"/>
        <v>0</v>
      </c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:32" s="8" customFormat="1" ht="12.75" customHeight="1">
      <c r="A159" s="45"/>
      <c r="B159" s="12"/>
      <c r="C159" s="73" t="s">
        <v>79</v>
      </c>
      <c r="D159" s="9"/>
      <c r="E159" s="9"/>
      <c r="G159" s="214">
        <v>0</v>
      </c>
      <c r="H159" s="57">
        <f t="shared" si="3"/>
        <v>0</v>
      </c>
      <c r="I159" s="215">
        <v>0</v>
      </c>
      <c r="J159" s="80"/>
      <c r="K159" s="37">
        <f t="shared" si="4"/>
        <v>0</v>
      </c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:32" s="199" customFormat="1" ht="12.75" customHeight="1">
      <c r="A160" s="196"/>
      <c r="B160" s="197"/>
      <c r="C160" s="200" t="s">
        <v>189</v>
      </c>
      <c r="D160" s="198"/>
      <c r="E160" s="198"/>
      <c r="G160" s="214">
        <v>0</v>
      </c>
      <c r="H160" s="57">
        <f t="shared" si="3"/>
        <v>0</v>
      </c>
      <c r="I160" s="215">
        <v>0</v>
      </c>
      <c r="J160" s="80"/>
      <c r="K160" s="37">
        <f>H160*I160</f>
        <v>0</v>
      </c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</row>
    <row r="161" spans="1:20" s="8" customFormat="1" ht="12.75" customHeight="1">
      <c r="A161" s="45"/>
      <c r="B161" s="23"/>
      <c r="C161" s="71"/>
      <c r="D161" s="9"/>
      <c r="E161" s="9"/>
      <c r="F161" s="9"/>
      <c r="G161" s="21"/>
      <c r="H161" s="49"/>
      <c r="I161" s="19"/>
      <c r="J161" s="20"/>
      <c r="K161" s="141"/>
      <c r="M161" s="45"/>
      <c r="N161" s="45"/>
      <c r="O161" s="45"/>
      <c r="P161" s="45"/>
      <c r="Q161" s="45"/>
      <c r="R161" s="45"/>
      <c r="S161" s="45"/>
      <c r="T161" s="45"/>
    </row>
    <row r="162" spans="1:20" s="8" customFormat="1" ht="12.75" customHeight="1">
      <c r="A162" s="45"/>
      <c r="B162" s="23"/>
      <c r="D162" s="9"/>
      <c r="E162" s="9"/>
      <c r="F162" s="9"/>
      <c r="H162" s="36"/>
      <c r="I162" s="36"/>
      <c r="J162" s="35" t="s">
        <v>7</v>
      </c>
      <c r="K162" s="36">
        <f>SUM(K134:K161)</f>
        <v>0</v>
      </c>
      <c r="M162" s="45"/>
      <c r="N162" s="45"/>
      <c r="O162" s="45"/>
      <c r="P162" s="45"/>
      <c r="Q162" s="45"/>
      <c r="R162" s="45"/>
      <c r="S162" s="45"/>
      <c r="T162" s="45"/>
    </row>
    <row r="163" spans="1:20" s="8" customFormat="1" ht="12.75" customHeight="1">
      <c r="A163" s="45"/>
      <c r="B163" s="12"/>
      <c r="D163" s="9"/>
      <c r="E163" s="9"/>
      <c r="F163" s="9"/>
      <c r="H163" s="35"/>
      <c r="J163" s="36"/>
      <c r="K163" s="36"/>
      <c r="M163" s="45"/>
      <c r="N163" s="45"/>
      <c r="O163" s="45"/>
      <c r="P163" s="45"/>
      <c r="Q163" s="45"/>
      <c r="R163" s="45"/>
      <c r="S163" s="45"/>
      <c r="T163" s="45"/>
    </row>
    <row r="164" spans="1:20" s="8" customFormat="1" ht="24" customHeight="1">
      <c r="A164" s="45"/>
      <c r="B164" s="58"/>
      <c r="C164" s="13" t="s">
        <v>20</v>
      </c>
      <c r="D164" s="13"/>
      <c r="E164" s="13"/>
      <c r="F164" s="44"/>
      <c r="G164" s="153"/>
      <c r="H164" s="44" t="s">
        <v>100</v>
      </c>
      <c r="I164" s="178" t="s">
        <v>14</v>
      </c>
      <c r="J164" s="56"/>
      <c r="K164" s="74" t="s">
        <v>74</v>
      </c>
      <c r="L164" s="56"/>
      <c r="M164" s="45"/>
      <c r="N164" s="45"/>
      <c r="O164" s="45"/>
      <c r="P164" s="45"/>
      <c r="Q164" s="45"/>
      <c r="R164" s="45"/>
      <c r="S164" s="45"/>
      <c r="T164" s="45"/>
    </row>
    <row r="165" spans="1:20" s="8" customFormat="1" ht="12.75" customHeight="1">
      <c r="A165" s="45"/>
      <c r="B165" s="22"/>
      <c r="C165" s="59"/>
      <c r="D165" s="59"/>
      <c r="E165" s="59"/>
      <c r="F165" s="59"/>
      <c r="G165" s="59"/>
      <c r="H165" s="61"/>
      <c r="I165" s="154"/>
      <c r="J165" s="17"/>
      <c r="K165" s="17"/>
      <c r="M165" s="45"/>
      <c r="N165" s="45"/>
      <c r="O165" s="45"/>
      <c r="P165" s="45"/>
      <c r="Q165" s="45"/>
      <c r="R165" s="45"/>
      <c r="S165" s="45"/>
      <c r="T165" s="45"/>
    </row>
    <row r="166" spans="1:20" s="8" customFormat="1" ht="12.75" customHeight="1">
      <c r="A166" s="45"/>
      <c r="B166" s="22"/>
      <c r="C166" s="73" t="s">
        <v>67</v>
      </c>
      <c r="D166" s="59"/>
      <c r="E166" s="59"/>
      <c r="H166" s="212">
        <v>0</v>
      </c>
      <c r="I166" s="212">
        <v>0</v>
      </c>
      <c r="J166" s="80"/>
      <c r="K166" s="37">
        <f>H166*I166</f>
        <v>0</v>
      </c>
      <c r="M166" s="45"/>
      <c r="N166" s="45"/>
      <c r="O166" s="45"/>
      <c r="P166" s="45"/>
      <c r="Q166" s="45"/>
      <c r="R166" s="45"/>
      <c r="S166" s="45"/>
      <c r="T166" s="45"/>
    </row>
    <row r="167" spans="1:20" s="8" customFormat="1" ht="12.75" customHeight="1">
      <c r="A167" s="45"/>
      <c r="B167" s="22"/>
      <c r="C167" s="73" t="s">
        <v>92</v>
      </c>
      <c r="D167" s="59"/>
      <c r="E167" s="59"/>
      <c r="H167" s="212">
        <v>0</v>
      </c>
      <c r="I167" s="212">
        <v>0</v>
      </c>
      <c r="J167" s="80"/>
      <c r="K167" s="37">
        <f>H167*I167</f>
        <v>0</v>
      </c>
      <c r="M167" s="45"/>
      <c r="N167" s="45"/>
      <c r="O167" s="45"/>
      <c r="P167" s="45"/>
      <c r="Q167" s="45"/>
      <c r="R167" s="45"/>
      <c r="S167" s="45"/>
      <c r="T167" s="45"/>
    </row>
    <row r="168" spans="1:20" s="8" customFormat="1" ht="12.75" customHeight="1">
      <c r="A168" s="45"/>
      <c r="B168" s="12"/>
      <c r="C168" s="73" t="s">
        <v>80</v>
      </c>
      <c r="H168" s="212">
        <v>0</v>
      </c>
      <c r="I168" s="212">
        <v>0</v>
      </c>
      <c r="J168" s="80"/>
      <c r="K168" s="37">
        <f>H168*I168</f>
        <v>0</v>
      </c>
      <c r="M168" s="45"/>
      <c r="N168" s="45"/>
      <c r="O168" s="45"/>
      <c r="P168" s="45"/>
      <c r="Q168" s="45"/>
      <c r="R168" s="45"/>
      <c r="S168" s="45"/>
      <c r="T168" s="45"/>
    </row>
    <row r="169" spans="1:20" s="8" customFormat="1" ht="12.75" customHeight="1">
      <c r="A169" s="45"/>
      <c r="B169" s="12"/>
      <c r="C169" s="73" t="s">
        <v>33</v>
      </c>
      <c r="D169" s="159"/>
      <c r="E169" s="159"/>
      <c r="H169" s="212">
        <v>0</v>
      </c>
      <c r="I169" s="212">
        <v>0</v>
      </c>
      <c r="J169" s="80"/>
      <c r="K169" s="37">
        <f>H169*I169</f>
        <v>0</v>
      </c>
      <c r="M169" s="45"/>
      <c r="N169" s="45"/>
      <c r="O169" s="45"/>
      <c r="P169" s="45"/>
      <c r="Q169" s="45"/>
      <c r="R169" s="45"/>
      <c r="S169" s="45"/>
      <c r="T169" s="45"/>
    </row>
    <row r="170" spans="1:20" s="8" customFormat="1" ht="12.75" customHeight="1">
      <c r="A170" s="45"/>
      <c r="B170" s="12"/>
      <c r="C170" s="73" t="s">
        <v>81</v>
      </c>
      <c r="D170" s="159"/>
      <c r="E170" s="159"/>
      <c r="H170" s="212">
        <v>0</v>
      </c>
      <c r="I170" s="212">
        <v>0</v>
      </c>
      <c r="J170" s="80"/>
      <c r="K170" s="37">
        <f>H170*I170</f>
        <v>0</v>
      </c>
      <c r="M170" s="45"/>
      <c r="N170" s="45"/>
      <c r="O170" s="45"/>
      <c r="P170" s="45"/>
      <c r="Q170" s="45"/>
      <c r="R170" s="45"/>
      <c r="S170" s="45"/>
      <c r="T170" s="45"/>
    </row>
    <row r="171" spans="1:20" s="8" customFormat="1" ht="12.75" customHeight="1">
      <c r="A171" s="45"/>
      <c r="B171" s="12"/>
      <c r="C171" s="71"/>
      <c r="I171" s="50"/>
      <c r="K171" s="54"/>
      <c r="M171" s="45"/>
      <c r="N171" s="45"/>
      <c r="O171" s="45"/>
      <c r="P171" s="45"/>
      <c r="Q171" s="45"/>
      <c r="R171" s="45"/>
      <c r="S171" s="45"/>
      <c r="T171" s="45"/>
    </row>
    <row r="172" spans="1:20" s="8" customFormat="1" ht="12.75" customHeight="1">
      <c r="A172" s="45"/>
      <c r="B172" s="12"/>
      <c r="D172" s="9"/>
      <c r="E172" s="9"/>
      <c r="F172" s="9"/>
      <c r="H172" s="36"/>
      <c r="I172" s="36"/>
      <c r="J172" s="35" t="s">
        <v>9</v>
      </c>
      <c r="K172" s="36">
        <f>SUM(K165:K171)</f>
        <v>0</v>
      </c>
      <c r="M172" s="45"/>
      <c r="N172" s="45"/>
      <c r="O172" s="45"/>
      <c r="P172" s="45"/>
      <c r="Q172" s="45"/>
      <c r="R172" s="45"/>
      <c r="S172" s="45"/>
      <c r="T172" s="45"/>
    </row>
    <row r="173" spans="1:20" s="8" customFormat="1" ht="12.75" customHeight="1">
      <c r="A173" s="45"/>
      <c r="B173" s="12"/>
      <c r="D173" s="9"/>
      <c r="E173" s="9"/>
      <c r="F173" s="9"/>
      <c r="H173" s="35"/>
      <c r="J173" s="36"/>
      <c r="K173" s="36"/>
      <c r="M173" s="45"/>
      <c r="N173" s="45"/>
      <c r="O173" s="45"/>
      <c r="P173" s="45"/>
      <c r="Q173" s="45"/>
      <c r="R173" s="45"/>
      <c r="S173" s="45"/>
      <c r="T173" s="45"/>
    </row>
    <row r="174" spans="1:20" s="14" customFormat="1" ht="24" customHeight="1">
      <c r="A174" s="45"/>
      <c r="B174" s="43"/>
      <c r="C174" s="13" t="s">
        <v>91</v>
      </c>
      <c r="D174" s="13"/>
      <c r="E174" s="13"/>
      <c r="F174" s="97" t="s">
        <v>99</v>
      </c>
      <c r="G174" s="97" t="s">
        <v>34</v>
      </c>
      <c r="H174" s="44" t="s">
        <v>100</v>
      </c>
      <c r="I174" s="178" t="s">
        <v>14</v>
      </c>
      <c r="J174" s="56"/>
      <c r="K174" s="74" t="s">
        <v>74</v>
      </c>
      <c r="L174" s="13"/>
      <c r="M174" s="45"/>
      <c r="N174" s="45"/>
      <c r="O174" s="45"/>
      <c r="P174" s="45"/>
      <c r="Q174" s="45"/>
      <c r="R174" s="45"/>
      <c r="S174" s="45"/>
      <c r="T174" s="45"/>
    </row>
    <row r="175" spans="1:20" s="14" customFormat="1" ht="12.75" customHeight="1">
      <c r="A175" s="45"/>
      <c r="B175" s="22"/>
      <c r="C175" s="59"/>
      <c r="D175" s="59"/>
      <c r="E175" s="60"/>
      <c r="F175" s="60"/>
      <c r="G175" s="60"/>
      <c r="H175" s="61"/>
      <c r="I175" s="154"/>
      <c r="J175" s="17"/>
      <c r="K175" s="62"/>
      <c r="L175" s="59"/>
      <c r="M175" s="45"/>
      <c r="N175" s="45"/>
      <c r="O175" s="45"/>
      <c r="P175" s="45"/>
      <c r="Q175" s="45"/>
      <c r="R175" s="45"/>
      <c r="S175" s="45"/>
      <c r="T175" s="45"/>
    </row>
    <row r="176" spans="1:20" s="8" customFormat="1" ht="12.75" customHeight="1">
      <c r="A176" s="45"/>
      <c r="B176" s="12"/>
      <c r="C176" s="73" t="s">
        <v>48</v>
      </c>
      <c r="G176" s="212">
        <v>0</v>
      </c>
      <c r="H176" s="57">
        <f>G176*$G$57</f>
        <v>0</v>
      </c>
      <c r="I176" s="215">
        <v>0</v>
      </c>
      <c r="J176" s="20"/>
      <c r="K176" s="37">
        <f aca="true" t="shared" si="5" ref="K176:K181">H176*I176</f>
        <v>0</v>
      </c>
      <c r="M176" s="45"/>
      <c r="N176" s="45"/>
      <c r="O176" s="45"/>
      <c r="P176" s="45"/>
      <c r="Q176" s="45"/>
      <c r="R176" s="45"/>
      <c r="S176" s="45"/>
      <c r="T176" s="45"/>
    </row>
    <row r="177" spans="1:20" s="8" customFormat="1" ht="12.75" customHeight="1">
      <c r="A177" s="45"/>
      <c r="B177" s="12"/>
      <c r="C177" s="73" t="s">
        <v>29</v>
      </c>
      <c r="G177" s="64"/>
      <c r="H177" s="81">
        <f>SUM(K176)</f>
        <v>0</v>
      </c>
      <c r="I177" s="216">
        <v>0</v>
      </c>
      <c r="J177" s="20"/>
      <c r="K177" s="37">
        <f t="shared" si="5"/>
        <v>0</v>
      </c>
      <c r="M177" s="45"/>
      <c r="N177" s="45"/>
      <c r="O177" s="45"/>
      <c r="P177" s="45"/>
      <c r="Q177" s="45"/>
      <c r="R177" s="45"/>
      <c r="S177" s="45"/>
      <c r="T177" s="45"/>
    </row>
    <row r="178" spans="1:21" s="8" customFormat="1" ht="12.75" customHeight="1">
      <c r="A178" s="45"/>
      <c r="B178" s="12"/>
      <c r="C178" s="73" t="s">
        <v>30</v>
      </c>
      <c r="G178" s="212">
        <v>0</v>
      </c>
      <c r="H178" s="57">
        <f>G178*$G$57</f>
        <v>0</v>
      </c>
      <c r="I178" s="215">
        <v>0</v>
      </c>
      <c r="J178" s="80"/>
      <c r="K178" s="37">
        <f t="shared" si="5"/>
        <v>0</v>
      </c>
      <c r="M178" s="45"/>
      <c r="N178" s="45"/>
      <c r="O178" s="45"/>
      <c r="P178" s="45"/>
      <c r="Q178" s="45"/>
      <c r="R178" s="45"/>
      <c r="S178" s="45"/>
      <c r="T178" s="45"/>
      <c r="U178" s="160"/>
    </row>
    <row r="179" spans="1:21" s="8" customFormat="1" ht="12.75" customHeight="1">
      <c r="A179" s="45"/>
      <c r="B179" s="12"/>
      <c r="C179" s="73" t="s">
        <v>83</v>
      </c>
      <c r="G179" s="212">
        <v>0</v>
      </c>
      <c r="H179" s="57">
        <f>G179*$G$57</f>
        <v>0</v>
      </c>
      <c r="I179" s="215">
        <v>0</v>
      </c>
      <c r="J179" s="80"/>
      <c r="K179" s="37">
        <f t="shared" si="5"/>
        <v>0</v>
      </c>
      <c r="M179" s="45"/>
      <c r="N179" s="45"/>
      <c r="O179" s="45"/>
      <c r="P179" s="45"/>
      <c r="Q179" s="45"/>
      <c r="R179" s="45"/>
      <c r="S179" s="45"/>
      <c r="T179" s="45"/>
      <c r="U179" s="160"/>
    </row>
    <row r="180" spans="1:20" s="8" customFormat="1" ht="12.75" customHeight="1">
      <c r="A180" s="45"/>
      <c r="B180" s="12"/>
      <c r="C180" s="73" t="s">
        <v>82</v>
      </c>
      <c r="G180" s="212">
        <v>0</v>
      </c>
      <c r="H180" s="57">
        <f>G180*$G$57</f>
        <v>0</v>
      </c>
      <c r="I180" s="215">
        <v>0</v>
      </c>
      <c r="J180" s="80"/>
      <c r="K180" s="37">
        <f t="shared" si="5"/>
        <v>0</v>
      </c>
      <c r="M180" s="45"/>
      <c r="N180" s="45"/>
      <c r="O180" s="45"/>
      <c r="P180" s="45"/>
      <c r="Q180" s="45"/>
      <c r="R180" s="45"/>
      <c r="S180" s="45"/>
      <c r="T180" s="45"/>
    </row>
    <row r="181" spans="1:20" s="8" customFormat="1" ht="12.75" customHeight="1">
      <c r="A181" s="45"/>
      <c r="B181" s="12"/>
      <c r="C181" s="73" t="s">
        <v>25</v>
      </c>
      <c r="F181" s="65"/>
      <c r="G181" s="212">
        <v>0</v>
      </c>
      <c r="H181" s="57">
        <f>G181*$G$57</f>
        <v>0</v>
      </c>
      <c r="I181" s="215">
        <v>0</v>
      </c>
      <c r="J181" s="45"/>
      <c r="K181" s="37">
        <f t="shared" si="5"/>
        <v>0</v>
      </c>
      <c r="M181" s="45"/>
      <c r="N181" s="45"/>
      <c r="O181" s="45"/>
      <c r="P181" s="45"/>
      <c r="Q181" s="45"/>
      <c r="R181" s="45"/>
      <c r="S181" s="45"/>
      <c r="T181" s="45"/>
    </row>
    <row r="182" spans="1:20" s="8" customFormat="1" ht="12.75" customHeight="1">
      <c r="A182" s="45"/>
      <c r="B182" s="12"/>
      <c r="C182" s="73" t="s">
        <v>187</v>
      </c>
      <c r="F182" s="218">
        <v>1</v>
      </c>
      <c r="G182" s="64"/>
      <c r="H182" s="57">
        <f>K101/2</f>
        <v>0</v>
      </c>
      <c r="I182" s="217">
        <v>0</v>
      </c>
      <c r="J182" s="45"/>
      <c r="K182" s="37">
        <f>H182*I182/1000*F182</f>
        <v>0</v>
      </c>
      <c r="M182" s="45"/>
      <c r="N182" s="45"/>
      <c r="O182" s="45"/>
      <c r="P182" s="45"/>
      <c r="Q182" s="45"/>
      <c r="R182" s="45"/>
      <c r="S182" s="45"/>
      <c r="T182" s="45"/>
    </row>
    <row r="183" spans="1:20" s="8" customFormat="1" ht="12.75" customHeight="1">
      <c r="A183" s="45"/>
      <c r="B183" s="12"/>
      <c r="C183" s="73" t="s">
        <v>66</v>
      </c>
      <c r="G183" s="212">
        <v>0</v>
      </c>
      <c r="H183" s="57">
        <f>G183*$G$57</f>
        <v>0</v>
      </c>
      <c r="I183" s="215">
        <v>0</v>
      </c>
      <c r="J183" s="80"/>
      <c r="K183" s="37">
        <f>H183*I183</f>
        <v>0</v>
      </c>
      <c r="M183" s="45"/>
      <c r="N183" s="45"/>
      <c r="O183" s="45"/>
      <c r="P183" s="45"/>
      <c r="Q183" s="45"/>
      <c r="R183" s="45"/>
      <c r="S183" s="45"/>
      <c r="T183" s="45"/>
    </row>
    <row r="184" spans="1:20" s="8" customFormat="1" ht="12.75" customHeight="1">
      <c r="A184" s="45"/>
      <c r="B184" s="12"/>
      <c r="C184" s="73" t="s">
        <v>166</v>
      </c>
      <c r="G184" s="212">
        <v>0</v>
      </c>
      <c r="H184" s="57">
        <f>G184*$G$57</f>
        <v>0</v>
      </c>
      <c r="I184" s="215">
        <v>0</v>
      </c>
      <c r="J184" s="80"/>
      <c r="K184" s="37">
        <f>H184*I184</f>
        <v>0</v>
      </c>
      <c r="M184" s="45"/>
      <c r="N184" s="45"/>
      <c r="O184" s="45"/>
      <c r="P184" s="45"/>
      <c r="Q184" s="45"/>
      <c r="R184" s="45"/>
      <c r="S184" s="45"/>
      <c r="T184" s="45"/>
    </row>
    <row r="185" spans="1:20" s="8" customFormat="1" ht="12.75" customHeight="1">
      <c r="A185" s="45"/>
      <c r="B185" s="12"/>
      <c r="C185" s="161" t="s">
        <v>65</v>
      </c>
      <c r="D185" s="162"/>
      <c r="F185" s="219">
        <v>12</v>
      </c>
      <c r="H185" s="81">
        <f>SUM(K131,K162,K172,K176:K184)/2</f>
        <v>0</v>
      </c>
      <c r="I185" s="31">
        <f>G90/100</f>
        <v>0</v>
      </c>
      <c r="J185" s="80"/>
      <c r="K185" s="37">
        <f>H185*I185*F185/12</f>
        <v>0</v>
      </c>
      <c r="M185" s="45"/>
      <c r="N185" s="45"/>
      <c r="O185" s="45"/>
      <c r="P185" s="45"/>
      <c r="Q185" s="45"/>
      <c r="R185" s="45"/>
      <c r="S185" s="45"/>
      <c r="T185" s="45"/>
    </row>
    <row r="186" spans="1:20" s="8" customFormat="1" ht="12.75" customHeight="1">
      <c r="A186" s="45"/>
      <c r="B186" s="12"/>
      <c r="C186" s="71"/>
      <c r="G186" s="25"/>
      <c r="H186" s="35"/>
      <c r="I186" s="25"/>
      <c r="J186" s="26"/>
      <c r="M186" s="45"/>
      <c r="N186" s="45"/>
      <c r="O186" s="45"/>
      <c r="P186" s="45"/>
      <c r="Q186" s="45"/>
      <c r="R186" s="45"/>
      <c r="S186" s="45"/>
      <c r="T186" s="45"/>
    </row>
    <row r="187" spans="1:20" s="8" customFormat="1" ht="12.75" customHeight="1">
      <c r="A187" s="45"/>
      <c r="H187" s="36"/>
      <c r="I187" s="36"/>
      <c r="J187" s="35" t="s">
        <v>8</v>
      </c>
      <c r="K187" s="36">
        <f>SUM(K175:K186)</f>
        <v>0</v>
      </c>
      <c r="M187" s="45"/>
      <c r="N187" s="45"/>
      <c r="O187" s="45"/>
      <c r="P187" s="45"/>
      <c r="Q187" s="45"/>
      <c r="R187" s="45"/>
      <c r="S187" s="45"/>
      <c r="T187" s="45"/>
    </row>
    <row r="188" spans="1:20" s="8" customFormat="1" ht="12.75" customHeight="1">
      <c r="A188" s="45"/>
      <c r="H188" s="28"/>
      <c r="I188" s="28"/>
      <c r="J188" s="27"/>
      <c r="K188" s="28"/>
      <c r="M188" s="45"/>
      <c r="N188" s="45"/>
      <c r="O188" s="45"/>
      <c r="P188" s="45"/>
      <c r="Q188" s="45"/>
      <c r="R188" s="45"/>
      <c r="S188" s="45"/>
      <c r="T188" s="45"/>
    </row>
    <row r="189" spans="1:20" s="8" customFormat="1" ht="12.75" customHeight="1">
      <c r="A189" s="45"/>
      <c r="H189" s="52"/>
      <c r="I189" s="52"/>
      <c r="J189" s="63" t="s">
        <v>170</v>
      </c>
      <c r="K189" s="52">
        <f>K131+K162+K172+K187</f>
        <v>0</v>
      </c>
      <c r="M189" s="45"/>
      <c r="N189" s="45"/>
      <c r="O189" s="45"/>
      <c r="P189" s="45"/>
      <c r="Q189" s="45"/>
      <c r="R189" s="45"/>
      <c r="S189" s="45"/>
      <c r="T189" s="45"/>
    </row>
    <row r="190" spans="1:20" s="8" customFormat="1" ht="12.75" customHeight="1">
      <c r="A190" s="45"/>
      <c r="J190" s="27"/>
      <c r="K190" s="28"/>
      <c r="M190" s="45"/>
      <c r="N190" s="45"/>
      <c r="O190" s="45"/>
      <c r="P190" s="45"/>
      <c r="Q190" s="45"/>
      <c r="R190" s="45"/>
      <c r="S190" s="45"/>
      <c r="T190" s="45"/>
    </row>
    <row r="191" spans="1:20" s="8" customFormat="1" ht="12.75" customHeight="1">
      <c r="A191" s="45"/>
      <c r="H191" s="70"/>
      <c r="I191" s="70"/>
      <c r="J191" s="69" t="s">
        <v>171</v>
      </c>
      <c r="K191" s="70">
        <f>K108-K189</f>
        <v>0</v>
      </c>
      <c r="M191" s="45"/>
      <c r="N191" s="45"/>
      <c r="O191" s="45"/>
      <c r="P191" s="45"/>
      <c r="Q191" s="45"/>
      <c r="R191" s="45"/>
      <c r="S191" s="45"/>
      <c r="T191" s="45"/>
    </row>
    <row r="192" spans="8:22" s="8" customFormat="1" ht="12.75" customHeight="1">
      <c r="H192" s="163"/>
      <c r="J192" s="28"/>
      <c r="K192" s="28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32" s="8" customFormat="1" ht="12.75" customHeight="1">
      <c r="A193" s="45"/>
      <c r="B193" s="68" t="s">
        <v>172</v>
      </c>
      <c r="C193" s="42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:32" s="8" customFormat="1" ht="12.75" customHeight="1">
      <c r="A194" s="45"/>
      <c r="B194" s="10"/>
      <c r="C194" s="42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:32" s="8" customFormat="1" ht="12.75" customHeight="1">
      <c r="A195" s="45"/>
      <c r="C195" s="8" t="s">
        <v>19</v>
      </c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:32" s="8" customFormat="1" ht="24" customHeight="1">
      <c r="A196" s="45"/>
      <c r="B196" s="16"/>
      <c r="C196" s="16"/>
      <c r="D196" s="16"/>
      <c r="E196" s="16"/>
      <c r="F196" s="56"/>
      <c r="G196" s="44" t="s">
        <v>34</v>
      </c>
      <c r="H196" s="44" t="s">
        <v>100</v>
      </c>
      <c r="I196" s="178" t="s">
        <v>14</v>
      </c>
      <c r="J196" s="56"/>
      <c r="K196" s="74" t="s">
        <v>74</v>
      </c>
      <c r="L196" s="56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:32" s="8" customFormat="1" ht="12.75" customHeight="1">
      <c r="A197" s="45"/>
      <c r="B197" s="17"/>
      <c r="C197" s="17"/>
      <c r="D197" s="17"/>
      <c r="E197" s="17"/>
      <c r="H197" s="61"/>
      <c r="I197" s="154"/>
      <c r="K197" s="7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:32" s="8" customFormat="1" ht="12.75" customHeight="1">
      <c r="A198" s="45"/>
      <c r="B198" s="17"/>
      <c r="C198" s="95" t="s">
        <v>178</v>
      </c>
      <c r="D198" s="17"/>
      <c r="E198" s="17"/>
      <c r="G198" s="179">
        <f>G63</f>
        <v>0</v>
      </c>
      <c r="H198" s="94">
        <f>$G$58*G198</f>
        <v>0</v>
      </c>
      <c r="I198" s="32">
        <f>G69</f>
        <v>0</v>
      </c>
      <c r="K198" s="33">
        <f>H198*I198</f>
        <v>0</v>
      </c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:32" s="8" customFormat="1" ht="12.75" customHeight="1">
      <c r="A199" s="45"/>
      <c r="B199" s="12"/>
      <c r="C199" s="155" t="s">
        <v>156</v>
      </c>
      <c r="G199" s="212">
        <v>0</v>
      </c>
      <c r="H199" s="94">
        <f>$G$58*G199</f>
        <v>0</v>
      </c>
      <c r="I199" s="213">
        <v>0</v>
      </c>
      <c r="K199" s="33">
        <f>H199*I199</f>
        <v>0</v>
      </c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:32" s="8" customFormat="1" ht="12.75" customHeight="1">
      <c r="A200" s="45"/>
      <c r="B200" s="12"/>
      <c r="C200" s="155" t="s">
        <v>179</v>
      </c>
      <c r="F200" s="37"/>
      <c r="G200" s="212">
        <v>0</v>
      </c>
      <c r="H200" s="94">
        <f>$G$58*G200</f>
        <v>0</v>
      </c>
      <c r="I200" s="213">
        <v>0</v>
      </c>
      <c r="K200" s="33">
        <f>H200*I200</f>
        <v>0</v>
      </c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:19" s="260" customFormat="1" ht="12" customHeight="1">
      <c r="A201" s="252"/>
      <c r="B201" s="253"/>
      <c r="C201" s="254" t="s">
        <v>206</v>
      </c>
      <c r="D201" s="255"/>
      <c r="E201" s="255"/>
      <c r="F201" s="256"/>
      <c r="G201" s="257"/>
      <c r="H201" s="258">
        <v>0</v>
      </c>
      <c r="I201" s="259">
        <v>0</v>
      </c>
      <c r="K201" s="261">
        <f>H201*I201</f>
        <v>0</v>
      </c>
      <c r="L201" s="262"/>
      <c r="M201" s="263"/>
      <c r="N201" s="263"/>
      <c r="O201" s="263"/>
      <c r="P201" s="263"/>
      <c r="Q201" s="263"/>
      <c r="R201" s="263"/>
      <c r="S201" s="263"/>
    </row>
    <row r="202" spans="1:32" s="8" customFormat="1" ht="12.75" customHeight="1">
      <c r="A202" s="45"/>
      <c r="B202" s="12"/>
      <c r="C202" s="155" t="s">
        <v>155</v>
      </c>
      <c r="F202" s="37"/>
      <c r="G202" s="212">
        <v>0</v>
      </c>
      <c r="H202" s="94">
        <f>$G$58*G202</f>
        <v>0</v>
      </c>
      <c r="I202" s="213">
        <v>0</v>
      </c>
      <c r="K202" s="33">
        <f>H202*I202</f>
        <v>0</v>
      </c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:32" s="8" customFormat="1" ht="12.75" customHeight="1">
      <c r="A203" s="45"/>
      <c r="B203" s="12"/>
      <c r="C203" s="155"/>
      <c r="F203" s="37"/>
      <c r="G203" s="32"/>
      <c r="K203" s="92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:32" s="8" customFormat="1" ht="12.75" customHeight="1">
      <c r="A204" s="45"/>
      <c r="B204" s="12"/>
      <c r="C204" s="156"/>
      <c r="H204" s="52"/>
      <c r="I204" s="52"/>
      <c r="J204" s="51" t="s">
        <v>35</v>
      </c>
      <c r="K204" s="52">
        <f>SUM(K197:K203)</f>
        <v>0</v>
      </c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:32" s="8" customFormat="1" ht="12.75" customHeight="1">
      <c r="A205" s="45"/>
      <c r="B205" s="12"/>
      <c r="C205" s="156"/>
      <c r="H205" s="82"/>
      <c r="I205" s="82"/>
      <c r="J205" s="82"/>
      <c r="K205" s="82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:32" s="8" customFormat="1" ht="12.75" customHeight="1">
      <c r="A206" s="45"/>
      <c r="B206" s="12"/>
      <c r="C206" s="8" t="s">
        <v>16</v>
      </c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:32" s="14" customFormat="1" ht="24" customHeight="1">
      <c r="A207" s="45"/>
      <c r="B207" s="43"/>
      <c r="C207" s="13" t="s">
        <v>17</v>
      </c>
      <c r="D207" s="13"/>
      <c r="E207" s="13"/>
      <c r="F207" s="44"/>
      <c r="G207" s="44" t="s">
        <v>34</v>
      </c>
      <c r="H207" s="16" t="s">
        <v>100</v>
      </c>
      <c r="I207" s="178" t="s">
        <v>14</v>
      </c>
      <c r="J207" s="56"/>
      <c r="K207" s="74" t="s">
        <v>74</v>
      </c>
      <c r="L207" s="13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:32" s="14" customFormat="1" ht="12.75" customHeight="1">
      <c r="A208" s="45"/>
      <c r="B208" s="22"/>
      <c r="C208" s="76"/>
      <c r="D208" s="76"/>
      <c r="E208" s="76"/>
      <c r="F208" s="61"/>
      <c r="J208" s="17"/>
      <c r="K208" s="62"/>
      <c r="L208" s="59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:32" s="14" customFormat="1" ht="12.75" customHeight="1">
      <c r="A209" s="45"/>
      <c r="B209" s="22"/>
      <c r="C209" s="15" t="s">
        <v>180</v>
      </c>
      <c r="D209" s="76"/>
      <c r="E209" s="76"/>
      <c r="F209" s="61"/>
      <c r="G209" s="212">
        <v>0</v>
      </c>
      <c r="H209" s="179">
        <f>G209*$G$58</f>
        <v>0</v>
      </c>
      <c r="I209" s="212">
        <v>0</v>
      </c>
      <c r="J209" s="8"/>
      <c r="K209" s="33">
        <f>H209*I209</f>
        <v>0</v>
      </c>
      <c r="L209" s="59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:34" s="8" customFormat="1" ht="12.75" customHeight="1">
      <c r="A210" s="45"/>
      <c r="B210" s="12"/>
      <c r="C210" s="15" t="s">
        <v>36</v>
      </c>
      <c r="D210" s="145"/>
      <c r="E210" s="77"/>
      <c r="F210" s="46"/>
      <c r="G210" s="41"/>
      <c r="I210" s="41"/>
      <c r="J210" s="20"/>
      <c r="K210" s="33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0"/>
      <c r="AH210" s="40"/>
    </row>
    <row r="211" spans="1:34" s="8" customFormat="1" ht="12.75" customHeight="1">
      <c r="A211" s="45"/>
      <c r="B211" s="12"/>
      <c r="C211" s="71" t="s">
        <v>62</v>
      </c>
      <c r="D211" s="157"/>
      <c r="E211" s="158"/>
      <c r="F211" s="64"/>
      <c r="G211" s="212">
        <v>0</v>
      </c>
      <c r="H211" s="179">
        <f>G211*$G$58</f>
        <v>0</v>
      </c>
      <c r="I211" s="212">
        <v>0</v>
      </c>
      <c r="K211" s="33">
        <f>H211*I211</f>
        <v>0</v>
      </c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193"/>
      <c r="AH211" s="40"/>
    </row>
    <row r="212" spans="1:34" s="8" customFormat="1" ht="12.75" customHeight="1">
      <c r="A212" s="45"/>
      <c r="C212" s="71" t="s">
        <v>63</v>
      </c>
      <c r="D212" s="145"/>
      <c r="E212" s="77"/>
      <c r="F212" s="64"/>
      <c r="G212" s="212">
        <v>0</v>
      </c>
      <c r="H212" s="179">
        <f aca="true" t="shared" si="6" ref="H212:H225">G212*$G$58</f>
        <v>0</v>
      </c>
      <c r="I212" s="212">
        <v>0</v>
      </c>
      <c r="K212" s="33">
        <f>H212*I212</f>
        <v>0</v>
      </c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193"/>
      <c r="AH212" s="40"/>
    </row>
    <row r="213" spans="1:32" s="8" customFormat="1" ht="12.75" customHeight="1">
      <c r="A213" s="45"/>
      <c r="B213" s="12"/>
      <c r="C213" s="71" t="s">
        <v>64</v>
      </c>
      <c r="D213" s="145"/>
      <c r="E213" s="78"/>
      <c r="F213" s="64"/>
      <c r="G213" s="212">
        <v>0</v>
      </c>
      <c r="H213" s="179">
        <f t="shared" si="6"/>
        <v>0</v>
      </c>
      <c r="I213" s="212">
        <v>0</v>
      </c>
      <c r="K213" s="33">
        <f>H213*I213</f>
        <v>0</v>
      </c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:32" s="8" customFormat="1" ht="12.75" customHeight="1">
      <c r="A214" s="45"/>
      <c r="B214" s="12"/>
      <c r="C214" s="71" t="s">
        <v>52</v>
      </c>
      <c r="D214" s="145"/>
      <c r="E214" s="78"/>
      <c r="F214" s="64"/>
      <c r="G214" s="212">
        <v>0</v>
      </c>
      <c r="H214" s="179">
        <f t="shared" si="6"/>
        <v>0</v>
      </c>
      <c r="I214" s="212">
        <v>0</v>
      </c>
      <c r="K214" s="33">
        <f>H214*I214</f>
        <v>0</v>
      </c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:32" s="8" customFormat="1" ht="12.75" customHeight="1">
      <c r="A215" s="45"/>
      <c r="B215" s="12"/>
      <c r="C215" s="71" t="s">
        <v>75</v>
      </c>
      <c r="D215" s="145"/>
      <c r="E215" s="78"/>
      <c r="F215" s="64"/>
      <c r="G215" s="212">
        <v>0</v>
      </c>
      <c r="H215" s="179">
        <f t="shared" si="6"/>
        <v>0</v>
      </c>
      <c r="I215" s="212">
        <v>0</v>
      </c>
      <c r="K215" s="33">
        <f>H215*I215</f>
        <v>0</v>
      </c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:32" s="8" customFormat="1" ht="12.75" customHeight="1">
      <c r="A216" s="45"/>
      <c r="B216" s="12"/>
      <c r="C216" s="73" t="s">
        <v>44</v>
      </c>
      <c r="D216" s="145"/>
      <c r="E216" s="78"/>
      <c r="F216" s="64"/>
      <c r="G216" s="64"/>
      <c r="H216" s="179"/>
      <c r="I216" s="64"/>
      <c r="K216" s="33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:32" s="8" customFormat="1" ht="12.75" customHeight="1">
      <c r="A217" s="45"/>
      <c r="B217" s="12"/>
      <c r="C217" s="11" t="s">
        <v>42</v>
      </c>
      <c r="D217" s="77"/>
      <c r="E217" s="79"/>
      <c r="F217" s="64"/>
      <c r="G217" s="212">
        <v>0</v>
      </c>
      <c r="H217" s="179">
        <f t="shared" si="6"/>
        <v>0</v>
      </c>
      <c r="I217" s="212">
        <v>0</v>
      </c>
      <c r="K217" s="33">
        <f aca="true" t="shared" si="7" ref="K217:K225">H217*I217</f>
        <v>0</v>
      </c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:32" s="8" customFormat="1" ht="12.75" customHeight="1">
      <c r="A218" s="45"/>
      <c r="B218" s="12"/>
      <c r="C218" s="71" t="s">
        <v>31</v>
      </c>
      <c r="D218" s="77"/>
      <c r="E218" s="79"/>
      <c r="F218" s="64"/>
      <c r="G218" s="212">
        <v>0</v>
      </c>
      <c r="H218" s="179">
        <f t="shared" si="6"/>
        <v>0</v>
      </c>
      <c r="I218" s="212">
        <v>0</v>
      </c>
      <c r="K218" s="33">
        <f t="shared" si="7"/>
        <v>0</v>
      </c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:32" s="8" customFormat="1" ht="12.75" customHeight="1">
      <c r="A219" s="45"/>
      <c r="B219" s="12"/>
      <c r="C219" s="11" t="s">
        <v>43</v>
      </c>
      <c r="D219" s="77"/>
      <c r="E219" s="79"/>
      <c r="F219" s="64"/>
      <c r="G219" s="212">
        <v>0</v>
      </c>
      <c r="H219" s="179">
        <f t="shared" si="6"/>
        <v>0</v>
      </c>
      <c r="I219" s="212">
        <v>0</v>
      </c>
      <c r="K219" s="33">
        <f t="shared" si="7"/>
        <v>0</v>
      </c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:32" s="8" customFormat="1" ht="12.75" customHeight="1">
      <c r="A220" s="45"/>
      <c r="B220" s="12"/>
      <c r="C220" s="71" t="s">
        <v>50</v>
      </c>
      <c r="D220" s="77"/>
      <c r="E220" s="79"/>
      <c r="F220" s="64"/>
      <c r="G220" s="212">
        <v>0</v>
      </c>
      <c r="H220" s="179">
        <f t="shared" si="6"/>
        <v>0</v>
      </c>
      <c r="I220" s="212">
        <v>0</v>
      </c>
      <c r="K220" s="33">
        <f t="shared" si="7"/>
        <v>0</v>
      </c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:32" s="8" customFormat="1" ht="12.75" customHeight="1">
      <c r="A221" s="45"/>
      <c r="B221" s="12"/>
      <c r="C221" s="15" t="s">
        <v>76</v>
      </c>
      <c r="D221" s="145"/>
      <c r="E221" s="79"/>
      <c r="F221" s="64"/>
      <c r="G221" s="212">
        <v>0</v>
      </c>
      <c r="H221" s="179">
        <f t="shared" si="6"/>
        <v>0</v>
      </c>
      <c r="I221" s="212">
        <v>0</v>
      </c>
      <c r="K221" s="33">
        <f t="shared" si="7"/>
        <v>0</v>
      </c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:32" s="8" customFormat="1" ht="12.75" customHeight="1">
      <c r="A222" s="45"/>
      <c r="B222" s="12"/>
      <c r="C222" s="73" t="s">
        <v>56</v>
      </c>
      <c r="E222" s="48"/>
      <c r="F222" s="64"/>
      <c r="G222" s="212">
        <v>0</v>
      </c>
      <c r="H222" s="179">
        <f t="shared" si="6"/>
        <v>0</v>
      </c>
      <c r="I222" s="212">
        <v>0</v>
      </c>
      <c r="K222" s="33">
        <f t="shared" si="7"/>
        <v>0</v>
      </c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:32" s="8" customFormat="1" ht="12.75" customHeight="1">
      <c r="A223" s="45"/>
      <c r="B223" s="12"/>
      <c r="C223" s="73" t="s">
        <v>77</v>
      </c>
      <c r="D223" s="77"/>
      <c r="E223" s="77"/>
      <c r="F223" s="64"/>
      <c r="G223" s="212">
        <v>0</v>
      </c>
      <c r="H223" s="179">
        <f t="shared" si="6"/>
        <v>0</v>
      </c>
      <c r="I223" s="212">
        <v>0</v>
      </c>
      <c r="K223" s="33">
        <f t="shared" si="7"/>
        <v>0</v>
      </c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:32" s="8" customFormat="1" ht="12.75" customHeight="1">
      <c r="A224" s="45"/>
      <c r="B224" s="12"/>
      <c r="C224" s="73" t="s">
        <v>51</v>
      </c>
      <c r="D224" s="77"/>
      <c r="E224" s="77"/>
      <c r="F224" s="64"/>
      <c r="G224" s="212">
        <v>0</v>
      </c>
      <c r="H224" s="179">
        <f t="shared" si="6"/>
        <v>0</v>
      </c>
      <c r="I224" s="212">
        <v>0</v>
      </c>
      <c r="K224" s="33">
        <f t="shared" si="7"/>
        <v>0</v>
      </c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:32" s="8" customFormat="1" ht="12.75" customHeight="1">
      <c r="A225" s="45"/>
      <c r="B225" s="12"/>
      <c r="C225" s="73" t="s">
        <v>78</v>
      </c>
      <c r="D225" s="77"/>
      <c r="E225" s="77"/>
      <c r="F225" s="64"/>
      <c r="G225" s="212">
        <v>0</v>
      </c>
      <c r="H225" s="179">
        <f t="shared" si="6"/>
        <v>0</v>
      </c>
      <c r="I225" s="212">
        <v>0</v>
      </c>
      <c r="K225" s="33">
        <f t="shared" si="7"/>
        <v>0</v>
      </c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:32" s="8" customFormat="1" ht="12.75" customHeight="1">
      <c r="A226" s="45"/>
      <c r="B226" s="12"/>
      <c r="C226" s="156"/>
      <c r="E226" s="8" t="s">
        <v>46</v>
      </c>
      <c r="H226" s="33"/>
      <c r="I226" s="53"/>
      <c r="K226" s="141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:32" s="8" customFormat="1" ht="12.75" customHeight="1">
      <c r="A227" s="45"/>
      <c r="B227" s="12"/>
      <c r="H227" s="36"/>
      <c r="I227" s="36"/>
      <c r="J227" s="35" t="s">
        <v>5</v>
      </c>
      <c r="K227" s="142">
        <f>SUM(K208:K226)</f>
        <v>0</v>
      </c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:32" s="8" customFormat="1" ht="12.75" customHeight="1">
      <c r="A228" s="45"/>
      <c r="B228" s="12"/>
      <c r="H228" s="35"/>
      <c r="J228" s="36"/>
      <c r="K228" s="36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:32" s="14" customFormat="1" ht="24" customHeight="1">
      <c r="A229" s="45"/>
      <c r="B229" s="58"/>
      <c r="C229" s="13" t="s">
        <v>18</v>
      </c>
      <c r="D229" s="13"/>
      <c r="E229" s="13"/>
      <c r="F229" s="44"/>
      <c r="G229" s="97" t="s">
        <v>161</v>
      </c>
      <c r="H229" s="97" t="s">
        <v>100</v>
      </c>
      <c r="I229" s="178" t="s">
        <v>14</v>
      </c>
      <c r="J229" s="56"/>
      <c r="K229" s="74" t="s">
        <v>74</v>
      </c>
      <c r="L229" s="13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:32" s="14" customFormat="1" ht="8.25" customHeight="1">
      <c r="A230" s="45"/>
      <c r="B230" s="23"/>
      <c r="C230" s="59"/>
      <c r="D230" s="59"/>
      <c r="E230" s="59"/>
      <c r="F230" s="59"/>
      <c r="G230" s="59"/>
      <c r="H230" s="61"/>
      <c r="I230" s="154"/>
      <c r="J230" s="17"/>
      <c r="K230" s="62"/>
      <c r="L230" s="59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2:32" s="8" customFormat="1" ht="12.75" customHeight="1">
      <c r="B231" s="12"/>
      <c r="C231" s="73" t="s">
        <v>26</v>
      </c>
      <c r="D231" s="9"/>
      <c r="E231" s="9"/>
      <c r="G231" s="214">
        <v>0</v>
      </c>
      <c r="H231" s="57">
        <f>G231*$G$58</f>
        <v>0</v>
      </c>
      <c r="I231" s="215">
        <v>0</v>
      </c>
      <c r="J231" s="80"/>
      <c r="K231" s="37">
        <f aca="true" t="shared" si="8" ref="K231:K240">H231*I231</f>
        <v>0</v>
      </c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:32" s="8" customFormat="1" ht="12.75" customHeight="1">
      <c r="A232" s="45"/>
      <c r="B232" s="12"/>
      <c r="C232" s="73" t="s">
        <v>28</v>
      </c>
      <c r="D232" s="9"/>
      <c r="E232" s="9"/>
      <c r="G232" s="214">
        <v>0</v>
      </c>
      <c r="H232" s="57">
        <f aca="true" t="shared" si="9" ref="H232:H255">G232*$G$58</f>
        <v>0</v>
      </c>
      <c r="I232" s="215">
        <v>0</v>
      </c>
      <c r="J232" s="80"/>
      <c r="K232" s="37">
        <f t="shared" si="8"/>
        <v>0</v>
      </c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:32" s="8" customFormat="1" ht="12.75" customHeight="1">
      <c r="A233" s="45"/>
      <c r="B233" s="12"/>
      <c r="C233" s="73" t="s">
        <v>89</v>
      </c>
      <c r="D233" s="9"/>
      <c r="E233" s="9"/>
      <c r="F233" s="64"/>
      <c r="G233" s="214">
        <v>0</v>
      </c>
      <c r="H233" s="57">
        <f t="shared" si="9"/>
        <v>0</v>
      </c>
      <c r="I233" s="215">
        <v>0</v>
      </c>
      <c r="J233" s="80"/>
      <c r="K233" s="37">
        <f t="shared" si="8"/>
        <v>0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:32" s="8" customFormat="1" ht="12.75" customHeight="1">
      <c r="A234" s="45"/>
      <c r="B234" s="12"/>
      <c r="C234" s="73" t="s">
        <v>27</v>
      </c>
      <c r="D234" s="9"/>
      <c r="E234" s="9"/>
      <c r="G234" s="214">
        <v>0</v>
      </c>
      <c r="H234" s="57">
        <f t="shared" si="9"/>
        <v>0</v>
      </c>
      <c r="I234" s="215">
        <v>0</v>
      </c>
      <c r="J234" s="80"/>
      <c r="K234" s="37">
        <f t="shared" si="8"/>
        <v>0</v>
      </c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:32" s="8" customFormat="1" ht="12.75" customHeight="1">
      <c r="A235" s="45"/>
      <c r="B235" s="12"/>
      <c r="C235" s="73" t="s">
        <v>45</v>
      </c>
      <c r="D235" s="9"/>
      <c r="E235" s="9"/>
      <c r="G235" s="214">
        <v>0</v>
      </c>
      <c r="H235" s="57">
        <f t="shared" si="9"/>
        <v>0</v>
      </c>
      <c r="I235" s="215">
        <v>0</v>
      </c>
      <c r="J235" s="80"/>
      <c r="K235" s="37">
        <f t="shared" si="8"/>
        <v>0</v>
      </c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:32" s="8" customFormat="1" ht="12.75" customHeight="1">
      <c r="A236" s="45"/>
      <c r="B236" s="23"/>
      <c r="C236" s="73" t="s">
        <v>22</v>
      </c>
      <c r="D236" s="9"/>
      <c r="E236" s="9"/>
      <c r="G236" s="214">
        <v>0</v>
      </c>
      <c r="H236" s="57">
        <f t="shared" si="9"/>
        <v>0</v>
      </c>
      <c r="I236" s="215">
        <v>0</v>
      </c>
      <c r="J236" s="80"/>
      <c r="K236" s="37">
        <f t="shared" si="8"/>
        <v>0</v>
      </c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:32" s="8" customFormat="1" ht="12.75" customHeight="1">
      <c r="A237" s="45"/>
      <c r="B237" s="23"/>
      <c r="C237" s="73" t="s">
        <v>21</v>
      </c>
      <c r="D237" s="9"/>
      <c r="E237" s="9"/>
      <c r="G237" s="214">
        <v>0</v>
      </c>
      <c r="H237" s="57">
        <f t="shared" si="9"/>
        <v>0</v>
      </c>
      <c r="I237" s="215">
        <v>0</v>
      </c>
      <c r="J237" s="80"/>
      <c r="K237" s="37">
        <f t="shared" si="8"/>
        <v>0</v>
      </c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:32" s="8" customFormat="1" ht="12.75" customHeight="1">
      <c r="A238" s="45"/>
      <c r="B238" s="23"/>
      <c r="C238" s="73" t="s">
        <v>53</v>
      </c>
      <c r="D238" s="9"/>
      <c r="E238" s="9"/>
      <c r="G238" s="214">
        <v>0</v>
      </c>
      <c r="H238" s="57">
        <f t="shared" si="9"/>
        <v>0</v>
      </c>
      <c r="I238" s="215">
        <v>0</v>
      </c>
      <c r="J238" s="80"/>
      <c r="K238" s="37">
        <f t="shared" si="8"/>
        <v>0</v>
      </c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:32" s="8" customFormat="1" ht="12.75" customHeight="1">
      <c r="A239" s="45"/>
      <c r="B239" s="23"/>
      <c r="C239" s="73" t="s">
        <v>49</v>
      </c>
      <c r="D239" s="9"/>
      <c r="E239" s="9"/>
      <c r="G239" s="214">
        <v>0</v>
      </c>
      <c r="H239" s="57">
        <f t="shared" si="9"/>
        <v>0</v>
      </c>
      <c r="I239" s="215">
        <v>0</v>
      </c>
      <c r="J239" s="80"/>
      <c r="K239" s="37">
        <f t="shared" si="8"/>
        <v>0</v>
      </c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:32" s="8" customFormat="1" ht="12.75" customHeight="1">
      <c r="A240" s="45"/>
      <c r="B240" s="23"/>
      <c r="C240" s="73" t="s">
        <v>90</v>
      </c>
      <c r="D240" s="9"/>
      <c r="E240" s="9"/>
      <c r="F240" s="64"/>
      <c r="G240" s="214">
        <v>0</v>
      </c>
      <c r="H240" s="57">
        <f t="shared" si="9"/>
        <v>0</v>
      </c>
      <c r="I240" s="215">
        <v>0</v>
      </c>
      <c r="J240" s="80"/>
      <c r="K240" s="37">
        <f t="shared" si="8"/>
        <v>0</v>
      </c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:32" s="8" customFormat="1" ht="12.75" customHeight="1">
      <c r="A241" s="45"/>
      <c r="B241" s="12"/>
      <c r="C241" s="73" t="s">
        <v>6</v>
      </c>
      <c r="D241" s="9"/>
      <c r="E241" s="9"/>
      <c r="G241" s="214">
        <v>0</v>
      </c>
      <c r="H241" s="57">
        <f t="shared" si="9"/>
        <v>0</v>
      </c>
      <c r="I241" s="215">
        <v>0</v>
      </c>
      <c r="J241" s="80"/>
      <c r="K241" s="37">
        <f aca="true" t="shared" si="10" ref="K241:K256">H241*I241</f>
        <v>0</v>
      </c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:32" s="8" customFormat="1" ht="12.75" customHeight="1">
      <c r="A242" s="45"/>
      <c r="B242" s="12"/>
      <c r="C242" s="73" t="s">
        <v>54</v>
      </c>
      <c r="D242" s="9"/>
      <c r="E242" s="9"/>
      <c r="G242" s="214">
        <v>0</v>
      </c>
      <c r="H242" s="57">
        <f t="shared" si="9"/>
        <v>0</v>
      </c>
      <c r="I242" s="215">
        <v>0</v>
      </c>
      <c r="J242" s="80"/>
      <c r="K242" s="37">
        <f t="shared" si="10"/>
        <v>0</v>
      </c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:32" s="8" customFormat="1" ht="12.75" customHeight="1">
      <c r="A243" s="45"/>
      <c r="B243" s="12"/>
      <c r="C243" s="73" t="s">
        <v>47</v>
      </c>
      <c r="D243" s="9"/>
      <c r="G243" s="214">
        <v>0</v>
      </c>
      <c r="H243" s="57">
        <f t="shared" si="9"/>
        <v>0</v>
      </c>
      <c r="I243" s="215">
        <v>0</v>
      </c>
      <c r="J243" s="80"/>
      <c r="K243" s="37">
        <f t="shared" si="10"/>
        <v>0</v>
      </c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:32" s="8" customFormat="1" ht="12.75" customHeight="1">
      <c r="A244" s="45"/>
      <c r="B244" s="12"/>
      <c r="C244" s="73" t="s">
        <v>32</v>
      </c>
      <c r="D244" s="9"/>
      <c r="G244" s="214">
        <v>0</v>
      </c>
      <c r="H244" s="57">
        <f t="shared" si="9"/>
        <v>0</v>
      </c>
      <c r="I244" s="215">
        <v>0</v>
      </c>
      <c r="J244" s="80"/>
      <c r="K244" s="37">
        <f t="shared" si="10"/>
        <v>0</v>
      </c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:32" s="8" customFormat="1" ht="12.75" customHeight="1">
      <c r="A245" s="45"/>
      <c r="B245" s="12"/>
      <c r="C245" s="73" t="s">
        <v>57</v>
      </c>
      <c r="D245" s="9"/>
      <c r="E245" s="9"/>
      <c r="G245" s="214">
        <v>0</v>
      </c>
      <c r="H245" s="57">
        <f t="shared" si="9"/>
        <v>0</v>
      </c>
      <c r="I245" s="215">
        <v>0</v>
      </c>
      <c r="J245" s="80"/>
      <c r="K245" s="37">
        <f t="shared" si="10"/>
        <v>0</v>
      </c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:32" s="8" customFormat="1" ht="12.75" customHeight="1">
      <c r="A246" s="45"/>
      <c r="B246" s="12"/>
      <c r="C246" s="73" t="s">
        <v>58</v>
      </c>
      <c r="D246" s="9"/>
      <c r="E246" s="9"/>
      <c r="G246" s="214">
        <v>0</v>
      </c>
      <c r="H246" s="57">
        <f t="shared" si="9"/>
        <v>0</v>
      </c>
      <c r="I246" s="215">
        <v>0</v>
      </c>
      <c r="J246" s="80"/>
      <c r="K246" s="37">
        <f t="shared" si="10"/>
        <v>0</v>
      </c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:32" s="8" customFormat="1" ht="12.75" customHeight="1">
      <c r="A247" s="45"/>
      <c r="B247" s="12"/>
      <c r="C247" s="73" t="s">
        <v>59</v>
      </c>
      <c r="D247" s="9"/>
      <c r="E247" s="9"/>
      <c r="G247" s="214">
        <v>0</v>
      </c>
      <c r="H247" s="57">
        <f t="shared" si="9"/>
        <v>0</v>
      </c>
      <c r="I247" s="215">
        <v>0</v>
      </c>
      <c r="J247" s="80"/>
      <c r="K247" s="37">
        <f t="shared" si="10"/>
        <v>0</v>
      </c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:32" s="8" customFormat="1" ht="12.75" customHeight="1">
      <c r="A248" s="45"/>
      <c r="B248" s="12"/>
      <c r="C248" s="73" t="s">
        <v>60</v>
      </c>
      <c r="D248" s="9"/>
      <c r="E248" s="9"/>
      <c r="G248" s="214">
        <v>0</v>
      </c>
      <c r="H248" s="57">
        <f t="shared" si="9"/>
        <v>0</v>
      </c>
      <c r="I248" s="215">
        <v>0</v>
      </c>
      <c r="J248" s="80"/>
      <c r="K248" s="37">
        <f t="shared" si="10"/>
        <v>0</v>
      </c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:32" s="8" customFormat="1" ht="12.75" customHeight="1">
      <c r="A249" s="45"/>
      <c r="B249" s="12"/>
      <c r="C249" s="73" t="s">
        <v>84</v>
      </c>
      <c r="D249" s="9"/>
      <c r="E249" s="9"/>
      <c r="G249" s="214">
        <v>0</v>
      </c>
      <c r="H249" s="57">
        <f t="shared" si="9"/>
        <v>0</v>
      </c>
      <c r="I249" s="215">
        <v>0</v>
      </c>
      <c r="J249" s="80"/>
      <c r="K249" s="37">
        <f t="shared" si="10"/>
        <v>0</v>
      </c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:32" s="8" customFormat="1" ht="12.75" customHeight="1">
      <c r="A250" s="45"/>
      <c r="B250" s="12"/>
      <c r="C250" s="73" t="s">
        <v>85</v>
      </c>
      <c r="D250" s="9"/>
      <c r="E250" s="9"/>
      <c r="G250" s="214">
        <v>0</v>
      </c>
      <c r="H250" s="57">
        <f t="shared" si="9"/>
        <v>0</v>
      </c>
      <c r="I250" s="215">
        <v>0</v>
      </c>
      <c r="J250" s="80"/>
      <c r="K250" s="37">
        <f t="shared" si="10"/>
        <v>0</v>
      </c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:32" s="8" customFormat="1" ht="12.75" customHeight="1">
      <c r="A251" s="45"/>
      <c r="B251" s="12"/>
      <c r="C251" s="73" t="s">
        <v>86</v>
      </c>
      <c r="D251" s="9"/>
      <c r="E251" s="9"/>
      <c r="G251" s="214">
        <v>0</v>
      </c>
      <c r="H251" s="57">
        <f t="shared" si="9"/>
        <v>0</v>
      </c>
      <c r="I251" s="215">
        <v>0</v>
      </c>
      <c r="J251" s="80"/>
      <c r="K251" s="37">
        <f t="shared" si="10"/>
        <v>0</v>
      </c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:32" s="8" customFormat="1" ht="12.75" customHeight="1">
      <c r="A252" s="45"/>
      <c r="B252" s="12"/>
      <c r="C252" s="73" t="s">
        <v>87</v>
      </c>
      <c r="D252" s="9"/>
      <c r="E252" s="9"/>
      <c r="G252" s="214">
        <v>0</v>
      </c>
      <c r="H252" s="57">
        <f t="shared" si="9"/>
        <v>0</v>
      </c>
      <c r="I252" s="215">
        <v>0</v>
      </c>
      <c r="J252" s="80"/>
      <c r="K252" s="37">
        <f t="shared" si="10"/>
        <v>0</v>
      </c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:32" s="8" customFormat="1" ht="12.75" customHeight="1">
      <c r="A253" s="45"/>
      <c r="B253" s="12"/>
      <c r="C253" s="73" t="s">
        <v>88</v>
      </c>
      <c r="D253" s="9"/>
      <c r="E253" s="9"/>
      <c r="G253" s="214">
        <v>0</v>
      </c>
      <c r="H253" s="57">
        <f t="shared" si="9"/>
        <v>0</v>
      </c>
      <c r="I253" s="215">
        <v>0</v>
      </c>
      <c r="J253" s="80"/>
      <c r="K253" s="37">
        <f t="shared" si="10"/>
        <v>0</v>
      </c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:32" s="8" customFormat="1" ht="12.75" customHeight="1">
      <c r="A254" s="45"/>
      <c r="B254" s="12"/>
      <c r="C254" s="73" t="s">
        <v>61</v>
      </c>
      <c r="D254" s="9"/>
      <c r="E254" s="9"/>
      <c r="G254" s="214">
        <v>0</v>
      </c>
      <c r="H254" s="57">
        <f t="shared" si="9"/>
        <v>0</v>
      </c>
      <c r="I254" s="215">
        <v>0</v>
      </c>
      <c r="J254" s="80"/>
      <c r="K254" s="37">
        <f t="shared" si="10"/>
        <v>0</v>
      </c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:32" s="8" customFormat="1" ht="12.75" customHeight="1">
      <c r="A255" s="45"/>
      <c r="B255" s="12"/>
      <c r="C255" s="73" t="s">
        <v>79</v>
      </c>
      <c r="D255" s="9"/>
      <c r="E255" s="9"/>
      <c r="G255" s="214">
        <v>0</v>
      </c>
      <c r="H255" s="57">
        <f t="shared" si="9"/>
        <v>0</v>
      </c>
      <c r="I255" s="215">
        <v>0</v>
      </c>
      <c r="J255" s="80"/>
      <c r="K255" s="37">
        <f t="shared" si="10"/>
        <v>0</v>
      </c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:32" s="199" customFormat="1" ht="12.75" customHeight="1">
      <c r="A256" s="196"/>
      <c r="B256" s="197"/>
      <c r="C256" s="200" t="s">
        <v>189</v>
      </c>
      <c r="D256" s="198"/>
      <c r="E256" s="198"/>
      <c r="G256" s="214">
        <v>0</v>
      </c>
      <c r="H256" s="57">
        <f>G256*$G$57</f>
        <v>0</v>
      </c>
      <c r="I256" s="215">
        <v>0</v>
      </c>
      <c r="J256" s="80"/>
      <c r="K256" s="37">
        <f t="shared" si="10"/>
        <v>0</v>
      </c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</row>
    <row r="257" spans="1:20" s="8" customFormat="1" ht="12.75" customHeight="1">
      <c r="A257" s="45"/>
      <c r="B257" s="23"/>
      <c r="C257" s="71"/>
      <c r="D257" s="9"/>
      <c r="E257" s="9"/>
      <c r="F257" s="9"/>
      <c r="G257" s="21"/>
      <c r="H257" s="49"/>
      <c r="I257" s="19"/>
      <c r="J257" s="20"/>
      <c r="K257" s="141"/>
      <c r="M257" s="45"/>
      <c r="N257" s="45"/>
      <c r="O257" s="45"/>
      <c r="P257" s="45"/>
      <c r="Q257" s="45"/>
      <c r="R257" s="45"/>
      <c r="S257" s="45"/>
      <c r="T257" s="45"/>
    </row>
    <row r="258" spans="1:20" s="8" customFormat="1" ht="12.75" customHeight="1">
      <c r="A258" s="45"/>
      <c r="B258" s="23"/>
      <c r="D258" s="9"/>
      <c r="E258" s="9"/>
      <c r="F258" s="9"/>
      <c r="H258" s="36"/>
      <c r="I258" s="36"/>
      <c r="J258" s="35" t="s">
        <v>7</v>
      </c>
      <c r="K258" s="36">
        <f>SUM(K230:K257)</f>
        <v>0</v>
      </c>
      <c r="M258" s="45"/>
      <c r="N258" s="45"/>
      <c r="O258" s="45"/>
      <c r="P258" s="45"/>
      <c r="Q258" s="45"/>
      <c r="R258" s="45"/>
      <c r="S258" s="45"/>
      <c r="T258" s="45"/>
    </row>
    <row r="259" spans="1:20" s="8" customFormat="1" ht="12.75" customHeight="1">
      <c r="A259" s="45"/>
      <c r="B259" s="12"/>
      <c r="D259" s="9"/>
      <c r="E259" s="9"/>
      <c r="F259" s="9"/>
      <c r="H259" s="35"/>
      <c r="J259" s="36"/>
      <c r="K259" s="36"/>
      <c r="M259" s="45"/>
      <c r="N259" s="45"/>
      <c r="O259" s="45"/>
      <c r="P259" s="45"/>
      <c r="Q259" s="45"/>
      <c r="R259" s="45"/>
      <c r="S259" s="45"/>
      <c r="T259" s="45"/>
    </row>
    <row r="260" spans="1:20" s="8" customFormat="1" ht="24" customHeight="1">
      <c r="A260" s="45"/>
      <c r="B260" s="58"/>
      <c r="C260" s="13" t="s">
        <v>20</v>
      </c>
      <c r="D260" s="13"/>
      <c r="E260" s="13"/>
      <c r="F260" s="44"/>
      <c r="G260" s="153"/>
      <c r="H260" s="44" t="s">
        <v>100</v>
      </c>
      <c r="I260" s="178" t="s">
        <v>14</v>
      </c>
      <c r="J260" s="56"/>
      <c r="K260" s="74" t="s">
        <v>74</v>
      </c>
      <c r="L260" s="56"/>
      <c r="M260" s="45"/>
      <c r="N260" s="45"/>
      <c r="O260" s="45"/>
      <c r="P260" s="45"/>
      <c r="Q260" s="45"/>
      <c r="R260" s="45"/>
      <c r="S260" s="45"/>
      <c r="T260" s="45"/>
    </row>
    <row r="261" spans="1:20" s="8" customFormat="1" ht="6.75" customHeight="1">
      <c r="A261" s="45"/>
      <c r="B261" s="22"/>
      <c r="C261" s="59"/>
      <c r="D261" s="59"/>
      <c r="E261" s="59"/>
      <c r="F261" s="59"/>
      <c r="G261" s="59"/>
      <c r="H261" s="61"/>
      <c r="I261" s="154"/>
      <c r="J261" s="17"/>
      <c r="K261" s="17"/>
      <c r="M261" s="45"/>
      <c r="N261" s="45"/>
      <c r="O261" s="45"/>
      <c r="P261" s="45"/>
      <c r="Q261" s="45"/>
      <c r="R261" s="45"/>
      <c r="S261" s="45"/>
      <c r="T261" s="45"/>
    </row>
    <row r="262" spans="1:20" s="8" customFormat="1" ht="12.75" customHeight="1">
      <c r="A262" s="45"/>
      <c r="B262" s="22"/>
      <c r="C262" s="73" t="s">
        <v>67</v>
      </c>
      <c r="D262" s="59"/>
      <c r="E262" s="59"/>
      <c r="H262" s="212">
        <v>0</v>
      </c>
      <c r="I262" s="212">
        <v>0</v>
      </c>
      <c r="J262" s="80"/>
      <c r="K262" s="37">
        <f>H262*I262</f>
        <v>0</v>
      </c>
      <c r="M262" s="45"/>
      <c r="N262" s="45"/>
      <c r="O262" s="45"/>
      <c r="P262" s="45"/>
      <c r="Q262" s="45"/>
      <c r="R262" s="45"/>
      <c r="S262" s="45"/>
      <c r="T262" s="45"/>
    </row>
    <row r="263" spans="1:20" s="8" customFormat="1" ht="12.75" customHeight="1">
      <c r="A263" s="45"/>
      <c r="B263" s="22"/>
      <c r="C263" s="73" t="s">
        <v>92</v>
      </c>
      <c r="D263" s="59"/>
      <c r="E263" s="59"/>
      <c r="H263" s="212">
        <v>0</v>
      </c>
      <c r="I263" s="212">
        <v>0</v>
      </c>
      <c r="J263" s="80"/>
      <c r="K263" s="37">
        <f>H263*I263</f>
        <v>0</v>
      </c>
      <c r="M263" s="45"/>
      <c r="N263" s="45"/>
      <c r="O263" s="45"/>
      <c r="P263" s="45"/>
      <c r="Q263" s="45"/>
      <c r="R263" s="45"/>
      <c r="S263" s="45"/>
      <c r="T263" s="45"/>
    </row>
    <row r="264" spans="1:20" s="8" customFormat="1" ht="12.75" customHeight="1">
      <c r="A264" s="45"/>
      <c r="B264" s="12"/>
      <c r="C264" s="73" t="s">
        <v>80</v>
      </c>
      <c r="H264" s="212">
        <v>0</v>
      </c>
      <c r="I264" s="212">
        <v>0</v>
      </c>
      <c r="J264" s="80"/>
      <c r="K264" s="37">
        <f>H264*I264</f>
        <v>0</v>
      </c>
      <c r="M264" s="45"/>
      <c r="N264" s="45"/>
      <c r="O264" s="45"/>
      <c r="P264" s="45"/>
      <c r="Q264" s="45"/>
      <c r="R264" s="45"/>
      <c r="S264" s="45"/>
      <c r="T264" s="45"/>
    </row>
    <row r="265" spans="1:20" s="8" customFormat="1" ht="12.75" customHeight="1">
      <c r="A265" s="45"/>
      <c r="B265" s="12"/>
      <c r="C265" s="73" t="s">
        <v>33</v>
      </c>
      <c r="D265" s="159"/>
      <c r="E265" s="159"/>
      <c r="H265" s="212">
        <v>0</v>
      </c>
      <c r="I265" s="212">
        <v>0</v>
      </c>
      <c r="J265" s="80"/>
      <c r="K265" s="37">
        <f>H265*I265</f>
        <v>0</v>
      </c>
      <c r="M265" s="45"/>
      <c r="N265" s="45"/>
      <c r="O265" s="45"/>
      <c r="P265" s="45"/>
      <c r="Q265" s="45"/>
      <c r="R265" s="45"/>
      <c r="S265" s="45"/>
      <c r="T265" s="45"/>
    </row>
    <row r="266" spans="1:20" s="8" customFormat="1" ht="12.75" customHeight="1">
      <c r="A266" s="45"/>
      <c r="B266" s="12"/>
      <c r="C266" s="73" t="s">
        <v>81</v>
      </c>
      <c r="D266" s="159"/>
      <c r="E266" s="159"/>
      <c r="H266" s="212">
        <v>0</v>
      </c>
      <c r="I266" s="212">
        <v>0</v>
      </c>
      <c r="J266" s="80"/>
      <c r="K266" s="37">
        <f>H266*I266</f>
        <v>0</v>
      </c>
      <c r="M266" s="45"/>
      <c r="N266" s="45"/>
      <c r="O266" s="45"/>
      <c r="P266" s="45"/>
      <c r="Q266" s="45"/>
      <c r="R266" s="45"/>
      <c r="S266" s="45"/>
      <c r="T266" s="45"/>
    </row>
    <row r="267" spans="1:20" s="8" customFormat="1" ht="12.75" customHeight="1">
      <c r="A267" s="45"/>
      <c r="B267" s="12"/>
      <c r="C267" s="71"/>
      <c r="I267" s="50"/>
      <c r="K267" s="54"/>
      <c r="M267" s="45"/>
      <c r="N267" s="45"/>
      <c r="O267" s="45"/>
      <c r="P267" s="45"/>
      <c r="Q267" s="45"/>
      <c r="R267" s="45"/>
      <c r="S267" s="45"/>
      <c r="T267" s="45"/>
    </row>
    <row r="268" spans="1:20" s="8" customFormat="1" ht="12.75" customHeight="1">
      <c r="A268" s="45"/>
      <c r="B268" s="12"/>
      <c r="D268" s="9"/>
      <c r="E268" s="9"/>
      <c r="F268" s="9"/>
      <c r="H268" s="36"/>
      <c r="I268" s="36"/>
      <c r="J268" s="35" t="s">
        <v>9</v>
      </c>
      <c r="K268" s="36">
        <f>SUM(K261:K267)</f>
        <v>0</v>
      </c>
      <c r="M268" s="45"/>
      <c r="N268" s="45"/>
      <c r="O268" s="45"/>
      <c r="P268" s="45"/>
      <c r="Q268" s="45"/>
      <c r="R268" s="45"/>
      <c r="S268" s="45"/>
      <c r="T268" s="45"/>
    </row>
    <row r="269" spans="1:20" s="8" customFormat="1" ht="12.75" customHeight="1">
      <c r="A269" s="45"/>
      <c r="B269" s="12"/>
      <c r="D269" s="9"/>
      <c r="E269" s="9"/>
      <c r="F269" s="9"/>
      <c r="H269" s="35"/>
      <c r="J269" s="36"/>
      <c r="K269" s="36"/>
      <c r="M269" s="45"/>
      <c r="N269" s="45"/>
      <c r="O269" s="45"/>
      <c r="P269" s="45"/>
      <c r="Q269" s="45"/>
      <c r="R269" s="45"/>
      <c r="S269" s="45"/>
      <c r="T269" s="45"/>
    </row>
    <row r="270" spans="1:20" s="14" customFormat="1" ht="24" customHeight="1">
      <c r="A270" s="45"/>
      <c r="B270" s="43"/>
      <c r="C270" s="13" t="s">
        <v>91</v>
      </c>
      <c r="D270" s="13"/>
      <c r="E270" s="13"/>
      <c r="F270" s="97"/>
      <c r="G270" s="97" t="s">
        <v>34</v>
      </c>
      <c r="H270" s="44" t="s">
        <v>100</v>
      </c>
      <c r="I270" s="178" t="s">
        <v>14</v>
      </c>
      <c r="J270" s="56"/>
      <c r="K270" s="74" t="s">
        <v>74</v>
      </c>
      <c r="L270" s="13"/>
      <c r="M270" s="45"/>
      <c r="N270" s="45"/>
      <c r="O270" s="45"/>
      <c r="P270" s="45"/>
      <c r="Q270" s="45"/>
      <c r="R270" s="45"/>
      <c r="S270" s="45"/>
      <c r="T270" s="45"/>
    </row>
    <row r="271" spans="1:20" s="14" customFormat="1" ht="6.75" customHeight="1">
      <c r="A271" s="45"/>
      <c r="B271" s="22"/>
      <c r="C271" s="59"/>
      <c r="D271" s="59"/>
      <c r="E271" s="60"/>
      <c r="F271" s="60"/>
      <c r="G271" s="60"/>
      <c r="H271" s="61"/>
      <c r="I271" s="154"/>
      <c r="J271" s="17"/>
      <c r="K271" s="62"/>
      <c r="L271" s="59"/>
      <c r="M271" s="45"/>
      <c r="N271" s="45"/>
      <c r="O271" s="45"/>
      <c r="P271" s="45"/>
      <c r="Q271" s="45"/>
      <c r="R271" s="45"/>
      <c r="S271" s="45"/>
      <c r="T271" s="45"/>
    </row>
    <row r="272" spans="1:20" s="8" customFormat="1" ht="12.75" customHeight="1">
      <c r="A272" s="45"/>
      <c r="B272" s="12"/>
      <c r="C272" s="73" t="s">
        <v>48</v>
      </c>
      <c r="G272" s="212">
        <v>0</v>
      </c>
      <c r="H272" s="57">
        <f>G272*$G$58</f>
        <v>0</v>
      </c>
      <c r="I272" s="215">
        <v>0</v>
      </c>
      <c r="J272" s="20"/>
      <c r="K272" s="37">
        <f aca="true" t="shared" si="11" ref="K272:K277">H272*I272</f>
        <v>0</v>
      </c>
      <c r="M272" s="45"/>
      <c r="N272" s="45"/>
      <c r="O272" s="45"/>
      <c r="P272" s="45"/>
      <c r="Q272" s="45"/>
      <c r="R272" s="45"/>
      <c r="S272" s="45"/>
      <c r="T272" s="45"/>
    </row>
    <row r="273" spans="1:20" s="8" customFormat="1" ht="12.75" customHeight="1">
      <c r="A273" s="45"/>
      <c r="B273" s="12"/>
      <c r="C273" s="73" t="s">
        <v>29</v>
      </c>
      <c r="G273" s="64"/>
      <c r="H273" s="81">
        <f>SUM(K272)</f>
        <v>0</v>
      </c>
      <c r="I273" s="216">
        <v>0</v>
      </c>
      <c r="J273" s="20"/>
      <c r="K273" s="37">
        <f t="shared" si="11"/>
        <v>0</v>
      </c>
      <c r="M273" s="45"/>
      <c r="N273" s="45"/>
      <c r="O273" s="45"/>
      <c r="P273" s="45"/>
      <c r="Q273" s="45"/>
      <c r="R273" s="45"/>
      <c r="S273" s="45"/>
      <c r="T273" s="45"/>
    </row>
    <row r="274" spans="1:21" s="8" customFormat="1" ht="12.75" customHeight="1">
      <c r="A274" s="45"/>
      <c r="B274" s="12"/>
      <c r="C274" s="73" t="s">
        <v>30</v>
      </c>
      <c r="G274" s="212">
        <v>0</v>
      </c>
      <c r="H274" s="57">
        <f>G274*$G$58</f>
        <v>0</v>
      </c>
      <c r="I274" s="215">
        <v>0</v>
      </c>
      <c r="J274" s="80"/>
      <c r="K274" s="37">
        <f t="shared" si="11"/>
        <v>0</v>
      </c>
      <c r="M274" s="45"/>
      <c r="N274" s="45"/>
      <c r="O274" s="45"/>
      <c r="P274" s="45"/>
      <c r="Q274" s="45"/>
      <c r="R274" s="45"/>
      <c r="S274" s="45"/>
      <c r="T274" s="45"/>
      <c r="U274" s="160"/>
    </row>
    <row r="275" spans="1:21" s="8" customFormat="1" ht="12.75" customHeight="1">
      <c r="A275" s="45"/>
      <c r="B275" s="12"/>
      <c r="C275" s="73" t="s">
        <v>83</v>
      </c>
      <c r="G275" s="212">
        <v>0</v>
      </c>
      <c r="H275" s="57">
        <f aca="true" t="shared" si="12" ref="H275:H280">G275*$G$58</f>
        <v>0</v>
      </c>
      <c r="I275" s="215">
        <v>0</v>
      </c>
      <c r="J275" s="80"/>
      <c r="K275" s="37">
        <f t="shared" si="11"/>
        <v>0</v>
      </c>
      <c r="M275" s="45"/>
      <c r="N275" s="45"/>
      <c r="O275" s="45"/>
      <c r="P275" s="45"/>
      <c r="Q275" s="45"/>
      <c r="R275" s="45"/>
      <c r="S275" s="45"/>
      <c r="T275" s="45"/>
      <c r="U275" s="160"/>
    </row>
    <row r="276" spans="1:20" s="8" customFormat="1" ht="12.75" customHeight="1">
      <c r="A276" s="45"/>
      <c r="B276" s="12"/>
      <c r="C276" s="73" t="s">
        <v>82</v>
      </c>
      <c r="G276" s="212">
        <v>0</v>
      </c>
      <c r="H276" s="57">
        <f t="shared" si="12"/>
        <v>0</v>
      </c>
      <c r="I276" s="215">
        <v>0</v>
      </c>
      <c r="J276" s="80"/>
      <c r="K276" s="37">
        <f t="shared" si="11"/>
        <v>0</v>
      </c>
      <c r="M276" s="45"/>
      <c r="N276" s="45"/>
      <c r="O276" s="45"/>
      <c r="P276" s="45"/>
      <c r="Q276" s="45"/>
      <c r="R276" s="45"/>
      <c r="S276" s="45"/>
      <c r="T276" s="45"/>
    </row>
    <row r="277" spans="1:20" s="8" customFormat="1" ht="12.75" customHeight="1">
      <c r="A277" s="45"/>
      <c r="B277" s="12"/>
      <c r="C277" s="73" t="s">
        <v>25</v>
      </c>
      <c r="F277" s="65"/>
      <c r="G277" s="212">
        <v>0</v>
      </c>
      <c r="H277" s="57">
        <f t="shared" si="12"/>
        <v>0</v>
      </c>
      <c r="I277" s="215">
        <v>0</v>
      </c>
      <c r="J277" s="45"/>
      <c r="K277" s="37">
        <f t="shared" si="11"/>
        <v>0</v>
      </c>
      <c r="M277" s="45"/>
      <c r="N277" s="45"/>
      <c r="O277" s="45"/>
      <c r="P277" s="45"/>
      <c r="Q277" s="45"/>
      <c r="R277" s="45"/>
      <c r="S277" s="45"/>
      <c r="T277" s="45"/>
    </row>
    <row r="278" spans="1:20" s="8" customFormat="1" ht="12.75" customHeight="1">
      <c r="A278" s="45"/>
      <c r="B278" s="12"/>
      <c r="C278" s="73" t="s">
        <v>187</v>
      </c>
      <c r="F278" s="218">
        <v>1</v>
      </c>
      <c r="G278" s="64"/>
      <c r="H278" s="57">
        <f>K198/2</f>
        <v>0</v>
      </c>
      <c r="I278" s="217">
        <v>0</v>
      </c>
      <c r="J278" s="45"/>
      <c r="K278" s="37">
        <f>H278*I278/1000*F278</f>
        <v>0</v>
      </c>
      <c r="M278" s="45"/>
      <c r="N278" s="45"/>
      <c r="O278" s="45"/>
      <c r="P278" s="45"/>
      <c r="Q278" s="45"/>
      <c r="R278" s="45"/>
      <c r="S278" s="45"/>
      <c r="T278" s="45"/>
    </row>
    <row r="279" spans="1:20" s="8" customFormat="1" ht="12.75" customHeight="1">
      <c r="A279" s="45"/>
      <c r="B279" s="12"/>
      <c r="C279" s="73" t="s">
        <v>66</v>
      </c>
      <c r="G279" s="212">
        <v>0</v>
      </c>
      <c r="H279" s="57">
        <f t="shared" si="12"/>
        <v>0</v>
      </c>
      <c r="I279" s="215">
        <v>0</v>
      </c>
      <c r="J279" s="80"/>
      <c r="K279" s="37">
        <f>H279*I279</f>
        <v>0</v>
      </c>
      <c r="M279" s="45"/>
      <c r="N279" s="45"/>
      <c r="O279" s="45"/>
      <c r="P279" s="45"/>
      <c r="Q279" s="45"/>
      <c r="R279" s="45"/>
      <c r="S279" s="45"/>
      <c r="T279" s="45"/>
    </row>
    <row r="280" spans="1:20" s="8" customFormat="1" ht="12.75" customHeight="1">
      <c r="A280" s="45"/>
      <c r="B280" s="12"/>
      <c r="C280" s="73" t="s">
        <v>166</v>
      </c>
      <c r="G280" s="212">
        <v>0</v>
      </c>
      <c r="H280" s="57">
        <f t="shared" si="12"/>
        <v>0</v>
      </c>
      <c r="I280" s="215">
        <v>0</v>
      </c>
      <c r="J280" s="80"/>
      <c r="K280" s="37">
        <f>H280*I280</f>
        <v>0</v>
      </c>
      <c r="M280" s="45"/>
      <c r="N280" s="45"/>
      <c r="O280" s="45"/>
      <c r="P280" s="45"/>
      <c r="Q280" s="45"/>
      <c r="R280" s="45"/>
      <c r="S280" s="45"/>
      <c r="T280" s="45"/>
    </row>
    <row r="281" spans="1:20" s="8" customFormat="1" ht="12.75" customHeight="1">
      <c r="A281" s="45"/>
      <c r="B281" s="12"/>
      <c r="C281" s="161" t="s">
        <v>65</v>
      </c>
      <c r="D281" s="162"/>
      <c r="F281" s="219">
        <v>12</v>
      </c>
      <c r="H281" s="81">
        <f>SUM(K227,K258,K268,K272:K280)/2</f>
        <v>0</v>
      </c>
      <c r="I281" s="31">
        <f>G90/100</f>
        <v>0</v>
      </c>
      <c r="J281" s="80"/>
      <c r="K281" s="37">
        <f>H281*I281*F281/12</f>
        <v>0</v>
      </c>
      <c r="M281" s="45"/>
      <c r="N281" s="45"/>
      <c r="O281" s="45"/>
      <c r="P281" s="45"/>
      <c r="Q281" s="45"/>
      <c r="R281" s="45"/>
      <c r="S281" s="45"/>
      <c r="T281" s="45"/>
    </row>
    <row r="282" spans="1:20" s="8" customFormat="1" ht="12.75" customHeight="1">
      <c r="A282" s="45"/>
      <c r="B282" s="12"/>
      <c r="C282" s="71"/>
      <c r="G282" s="25"/>
      <c r="H282" s="35"/>
      <c r="I282" s="25"/>
      <c r="J282" s="26"/>
      <c r="M282" s="45"/>
      <c r="N282" s="45"/>
      <c r="O282" s="45"/>
      <c r="P282" s="45"/>
      <c r="Q282" s="45"/>
      <c r="R282" s="45"/>
      <c r="S282" s="45"/>
      <c r="T282" s="45"/>
    </row>
    <row r="283" spans="1:20" s="8" customFormat="1" ht="12.75" customHeight="1">
      <c r="A283" s="45"/>
      <c r="H283" s="36"/>
      <c r="I283" s="36"/>
      <c r="J283" s="35" t="s">
        <v>8</v>
      </c>
      <c r="K283" s="36">
        <f>SUM(K271:K282)</f>
        <v>0</v>
      </c>
      <c r="M283" s="45"/>
      <c r="N283" s="45"/>
      <c r="O283" s="45"/>
      <c r="P283" s="45"/>
      <c r="Q283" s="45"/>
      <c r="R283" s="45"/>
      <c r="S283" s="45"/>
      <c r="T283" s="45"/>
    </row>
    <row r="284" spans="1:20" s="8" customFormat="1" ht="12.75" customHeight="1">
      <c r="A284" s="45"/>
      <c r="H284" s="28"/>
      <c r="I284" s="28"/>
      <c r="J284" s="27"/>
      <c r="K284" s="28"/>
      <c r="M284" s="45"/>
      <c r="N284" s="45"/>
      <c r="O284" s="45"/>
      <c r="P284" s="45"/>
      <c r="Q284" s="45"/>
      <c r="R284" s="45"/>
      <c r="S284" s="45"/>
      <c r="T284" s="45"/>
    </row>
    <row r="285" spans="1:20" s="8" customFormat="1" ht="12.75" customHeight="1">
      <c r="A285" s="45"/>
      <c r="H285" s="52"/>
      <c r="I285" s="52"/>
      <c r="J285" s="63" t="s">
        <v>176</v>
      </c>
      <c r="K285" s="52">
        <f>K227+K258+K268+K283</f>
        <v>0</v>
      </c>
      <c r="M285" s="45"/>
      <c r="N285" s="45"/>
      <c r="O285" s="45"/>
      <c r="P285" s="45"/>
      <c r="Q285" s="45"/>
      <c r="R285" s="45"/>
      <c r="S285" s="45"/>
      <c r="T285" s="45"/>
    </row>
    <row r="286" spans="1:20" s="8" customFormat="1" ht="12.75" customHeight="1">
      <c r="A286" s="45"/>
      <c r="J286" s="27"/>
      <c r="K286" s="28"/>
      <c r="M286" s="45"/>
      <c r="N286" s="45"/>
      <c r="O286" s="45"/>
      <c r="P286" s="45"/>
      <c r="Q286" s="45"/>
      <c r="R286" s="45"/>
      <c r="S286" s="45"/>
      <c r="T286" s="45"/>
    </row>
    <row r="287" spans="1:20" s="8" customFormat="1" ht="12.75" customHeight="1">
      <c r="A287" s="45"/>
      <c r="H287" s="70"/>
      <c r="I287" s="70"/>
      <c r="J287" s="69" t="s">
        <v>177</v>
      </c>
      <c r="K287" s="70">
        <f>K204-K285</f>
        <v>0</v>
      </c>
      <c r="M287" s="45"/>
      <c r="N287" s="45"/>
      <c r="O287" s="45"/>
      <c r="P287" s="45"/>
      <c r="Q287" s="45"/>
      <c r="R287" s="45"/>
      <c r="S287" s="45"/>
      <c r="T287" s="45"/>
    </row>
    <row r="288" spans="1:20" s="8" customFormat="1" ht="12.75" customHeight="1">
      <c r="A288" s="45"/>
      <c r="H288" s="70"/>
      <c r="I288" s="70"/>
      <c r="J288" s="69"/>
      <c r="K288" s="70"/>
      <c r="M288" s="45"/>
      <c r="N288" s="45"/>
      <c r="O288" s="45"/>
      <c r="P288" s="45"/>
      <c r="Q288" s="45"/>
      <c r="R288" s="45"/>
      <c r="S288" s="45"/>
      <c r="T288" s="45"/>
    </row>
    <row r="289" spans="1:32" s="8" customFormat="1" ht="12.75" customHeight="1">
      <c r="A289" s="45"/>
      <c r="B289" s="68" t="s">
        <v>173</v>
      </c>
      <c r="C289" s="42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:32" s="8" customFormat="1" ht="12.75" customHeight="1">
      <c r="A290" s="45"/>
      <c r="B290" s="10"/>
      <c r="C290" s="42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:32" s="8" customFormat="1" ht="12.75" customHeight="1">
      <c r="A291" s="45"/>
      <c r="C291" s="8" t="s">
        <v>19</v>
      </c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:32" s="8" customFormat="1" ht="24" customHeight="1">
      <c r="A292" s="45"/>
      <c r="B292" s="16"/>
      <c r="C292" s="16"/>
      <c r="D292" s="16"/>
      <c r="E292" s="16"/>
      <c r="F292" s="56"/>
      <c r="G292" s="44" t="s">
        <v>34</v>
      </c>
      <c r="H292" s="44" t="s">
        <v>100</v>
      </c>
      <c r="I292" s="178" t="s">
        <v>14</v>
      </c>
      <c r="J292" s="56"/>
      <c r="K292" s="74" t="s">
        <v>74</v>
      </c>
      <c r="L292" s="56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:32" s="8" customFormat="1" ht="12.75" customHeight="1">
      <c r="A293" s="45"/>
      <c r="B293" s="17"/>
      <c r="C293" s="17"/>
      <c r="D293" s="17"/>
      <c r="E293" s="17"/>
      <c r="H293" s="61"/>
      <c r="I293" s="154"/>
      <c r="K293" s="7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:32" s="8" customFormat="1" ht="12.75" customHeight="1">
      <c r="A294" s="45"/>
      <c r="B294" s="17"/>
      <c r="C294" s="95" t="s">
        <v>181</v>
      </c>
      <c r="D294" s="17"/>
      <c r="E294" s="17"/>
      <c r="G294" s="179">
        <f>G64</f>
        <v>0</v>
      </c>
      <c r="H294" s="94">
        <f>$G$59*G294</f>
        <v>0</v>
      </c>
      <c r="I294" s="32">
        <f>G70</f>
        <v>0</v>
      </c>
      <c r="K294" s="33">
        <f>H294*I294</f>
        <v>0</v>
      </c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:32" s="8" customFormat="1" ht="12.75" customHeight="1">
      <c r="A295" s="45"/>
      <c r="B295" s="12"/>
      <c r="C295" s="155" t="s">
        <v>156</v>
      </c>
      <c r="G295" s="212">
        <v>0</v>
      </c>
      <c r="H295" s="94">
        <f>$G$59*G295</f>
        <v>0</v>
      </c>
      <c r="I295" s="213">
        <v>0</v>
      </c>
      <c r="K295" s="33">
        <f>H295*I295</f>
        <v>0</v>
      </c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:32" s="8" customFormat="1" ht="12.75" customHeight="1">
      <c r="A296" s="45"/>
      <c r="B296" s="12"/>
      <c r="C296" s="155" t="s">
        <v>182</v>
      </c>
      <c r="F296" s="37"/>
      <c r="G296" s="212">
        <v>0</v>
      </c>
      <c r="H296" s="94">
        <f>$G$59*G296</f>
        <v>0</v>
      </c>
      <c r="I296" s="213">
        <v>0</v>
      </c>
      <c r="K296" s="33">
        <f>H296*I296</f>
        <v>0</v>
      </c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:19" s="260" customFormat="1" ht="12" customHeight="1">
      <c r="A297" s="252"/>
      <c r="B297" s="253"/>
      <c r="C297" s="254" t="s">
        <v>206</v>
      </c>
      <c r="D297" s="255"/>
      <c r="E297" s="255"/>
      <c r="F297" s="256"/>
      <c r="G297" s="257"/>
      <c r="H297" s="258">
        <v>0</v>
      </c>
      <c r="I297" s="259">
        <v>0</v>
      </c>
      <c r="K297" s="261">
        <f>H297*I297</f>
        <v>0</v>
      </c>
      <c r="L297" s="262"/>
      <c r="M297" s="263"/>
      <c r="N297" s="263"/>
      <c r="O297" s="263"/>
      <c r="P297" s="263"/>
      <c r="Q297" s="263"/>
      <c r="R297" s="263"/>
      <c r="S297" s="263"/>
    </row>
    <row r="298" spans="1:32" s="8" customFormat="1" ht="12.75" customHeight="1">
      <c r="A298" s="45"/>
      <c r="B298" s="12"/>
      <c r="C298" s="155" t="s">
        <v>155</v>
      </c>
      <c r="F298" s="37"/>
      <c r="G298" s="212">
        <v>0</v>
      </c>
      <c r="H298" s="94">
        <f>$G$59*G298</f>
        <v>0</v>
      </c>
      <c r="I298" s="213">
        <v>0</v>
      </c>
      <c r="K298" s="33">
        <f>H298*I298</f>
        <v>0</v>
      </c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:32" s="8" customFormat="1" ht="12.75" customHeight="1">
      <c r="A299" s="45"/>
      <c r="B299" s="12"/>
      <c r="C299" s="155"/>
      <c r="F299" s="37"/>
      <c r="G299" s="32"/>
      <c r="K299" s="92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:32" s="8" customFormat="1" ht="12.75" customHeight="1">
      <c r="A300" s="45"/>
      <c r="B300" s="12"/>
      <c r="C300" s="156"/>
      <c r="H300" s="52"/>
      <c r="I300" s="52"/>
      <c r="J300" s="51" t="s">
        <v>35</v>
      </c>
      <c r="K300" s="52">
        <f>SUM(K293:K299)</f>
        <v>0</v>
      </c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:32" s="8" customFormat="1" ht="12.75" customHeight="1">
      <c r="A301" s="45"/>
      <c r="B301" s="12"/>
      <c r="C301" s="156"/>
      <c r="H301" s="82"/>
      <c r="I301" s="82"/>
      <c r="J301" s="82"/>
      <c r="K301" s="82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:32" s="8" customFormat="1" ht="12.75" customHeight="1">
      <c r="A302" s="45"/>
      <c r="B302" s="12"/>
      <c r="C302" s="8" t="s">
        <v>16</v>
      </c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:32" s="14" customFormat="1" ht="24" customHeight="1">
      <c r="A303" s="45"/>
      <c r="B303" s="43"/>
      <c r="C303" s="13" t="s">
        <v>17</v>
      </c>
      <c r="D303" s="13"/>
      <c r="E303" s="13"/>
      <c r="F303" s="44"/>
      <c r="G303" s="44" t="s">
        <v>34</v>
      </c>
      <c r="H303" s="16" t="s">
        <v>100</v>
      </c>
      <c r="I303" s="178" t="s">
        <v>14</v>
      </c>
      <c r="J303" s="56"/>
      <c r="K303" s="74" t="s">
        <v>74</v>
      </c>
      <c r="L303" s="13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:32" s="14" customFormat="1" ht="12.75" customHeight="1">
      <c r="A304" s="45"/>
      <c r="B304" s="22"/>
      <c r="C304" s="76"/>
      <c r="D304" s="76"/>
      <c r="E304" s="76"/>
      <c r="F304" s="61"/>
      <c r="J304" s="17"/>
      <c r="K304" s="62"/>
      <c r="L304" s="59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:32" s="14" customFormat="1" ht="12.75" customHeight="1">
      <c r="A305" s="45"/>
      <c r="B305" s="22"/>
      <c r="C305" s="15" t="s">
        <v>183</v>
      </c>
      <c r="D305" s="76"/>
      <c r="E305" s="76"/>
      <c r="F305" s="61"/>
      <c r="G305" s="212">
        <v>0</v>
      </c>
      <c r="H305" s="179">
        <f>G305*$G$59</f>
        <v>0</v>
      </c>
      <c r="I305" s="212">
        <v>0</v>
      </c>
      <c r="J305" s="8"/>
      <c r="K305" s="33">
        <f>H305*I305</f>
        <v>0</v>
      </c>
      <c r="L305" s="59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:34" s="8" customFormat="1" ht="12.75" customHeight="1">
      <c r="A306" s="45"/>
      <c r="B306" s="12"/>
      <c r="C306" s="15" t="s">
        <v>36</v>
      </c>
      <c r="D306" s="145"/>
      <c r="E306" s="77"/>
      <c r="F306" s="46"/>
      <c r="G306" s="41"/>
      <c r="I306" s="41"/>
      <c r="J306" s="20"/>
      <c r="K306" s="33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0"/>
      <c r="AH306" s="40"/>
    </row>
    <row r="307" spans="1:34" s="8" customFormat="1" ht="12.75" customHeight="1">
      <c r="A307" s="45"/>
      <c r="B307" s="12"/>
      <c r="C307" s="71" t="s">
        <v>62</v>
      </c>
      <c r="D307" s="157"/>
      <c r="E307" s="158"/>
      <c r="F307" s="64"/>
      <c r="G307" s="212">
        <v>0</v>
      </c>
      <c r="H307" s="179">
        <f>G307*$G$59</f>
        <v>0</v>
      </c>
      <c r="I307" s="212">
        <v>0</v>
      </c>
      <c r="K307" s="33">
        <f>H307*I307</f>
        <v>0</v>
      </c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193"/>
      <c r="AH307" s="40"/>
    </row>
    <row r="308" spans="1:34" s="8" customFormat="1" ht="12.75" customHeight="1">
      <c r="A308" s="45"/>
      <c r="C308" s="71" t="s">
        <v>63</v>
      </c>
      <c r="D308" s="145"/>
      <c r="E308" s="77"/>
      <c r="F308" s="64"/>
      <c r="G308" s="212">
        <v>0</v>
      </c>
      <c r="H308" s="179">
        <f aca="true" t="shared" si="13" ref="H308:H321">G308*$G$59</f>
        <v>0</v>
      </c>
      <c r="I308" s="212">
        <v>0</v>
      </c>
      <c r="K308" s="33">
        <f>H308*I308</f>
        <v>0</v>
      </c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193"/>
      <c r="AH308" s="40"/>
    </row>
    <row r="309" spans="1:32" s="8" customFormat="1" ht="12.75" customHeight="1">
      <c r="A309" s="45"/>
      <c r="B309" s="12"/>
      <c r="C309" s="71" t="s">
        <v>64</v>
      </c>
      <c r="D309" s="145"/>
      <c r="E309" s="78"/>
      <c r="F309" s="64"/>
      <c r="G309" s="212">
        <v>0</v>
      </c>
      <c r="H309" s="179">
        <f t="shared" si="13"/>
        <v>0</v>
      </c>
      <c r="I309" s="212">
        <v>0</v>
      </c>
      <c r="K309" s="33">
        <f>H309*I309</f>
        <v>0</v>
      </c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:32" s="8" customFormat="1" ht="12.75" customHeight="1">
      <c r="A310" s="45"/>
      <c r="B310" s="12"/>
      <c r="C310" s="71" t="s">
        <v>52</v>
      </c>
      <c r="D310" s="145"/>
      <c r="E310" s="78"/>
      <c r="F310" s="64"/>
      <c r="G310" s="212">
        <v>0</v>
      </c>
      <c r="H310" s="179">
        <f t="shared" si="13"/>
        <v>0</v>
      </c>
      <c r="I310" s="212">
        <v>0</v>
      </c>
      <c r="K310" s="33">
        <f>H310*I310</f>
        <v>0</v>
      </c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:32" s="8" customFormat="1" ht="12.75" customHeight="1">
      <c r="A311" s="45"/>
      <c r="B311" s="12"/>
      <c r="C311" s="71" t="s">
        <v>75</v>
      </c>
      <c r="D311" s="145"/>
      <c r="E311" s="78"/>
      <c r="F311" s="64"/>
      <c r="G311" s="212">
        <v>0</v>
      </c>
      <c r="H311" s="179">
        <f t="shared" si="13"/>
        <v>0</v>
      </c>
      <c r="I311" s="212">
        <v>0</v>
      </c>
      <c r="K311" s="33">
        <f>H311*I311</f>
        <v>0</v>
      </c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:32" s="8" customFormat="1" ht="12.75" customHeight="1">
      <c r="A312" s="45"/>
      <c r="B312" s="12"/>
      <c r="C312" s="73" t="s">
        <v>44</v>
      </c>
      <c r="D312" s="145"/>
      <c r="E312" s="78"/>
      <c r="F312" s="64"/>
      <c r="G312" s="64"/>
      <c r="H312" s="179"/>
      <c r="I312" s="64"/>
      <c r="K312" s="33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:32" s="8" customFormat="1" ht="12.75" customHeight="1">
      <c r="A313" s="45"/>
      <c r="B313" s="12"/>
      <c r="C313" s="11" t="s">
        <v>42</v>
      </c>
      <c r="D313" s="77"/>
      <c r="E313" s="79"/>
      <c r="F313" s="64"/>
      <c r="G313" s="212">
        <v>0</v>
      </c>
      <c r="H313" s="179">
        <f t="shared" si="13"/>
        <v>0</v>
      </c>
      <c r="I313" s="212">
        <v>0</v>
      </c>
      <c r="K313" s="33">
        <f aca="true" t="shared" si="14" ref="K313:K321">H313*I313</f>
        <v>0</v>
      </c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:32" s="8" customFormat="1" ht="12.75" customHeight="1">
      <c r="A314" s="45"/>
      <c r="B314" s="12"/>
      <c r="C314" s="71" t="s">
        <v>31</v>
      </c>
      <c r="D314" s="77"/>
      <c r="E314" s="79"/>
      <c r="F314" s="64"/>
      <c r="G314" s="212">
        <v>0</v>
      </c>
      <c r="H314" s="179">
        <f t="shared" si="13"/>
        <v>0</v>
      </c>
      <c r="I314" s="212">
        <v>0</v>
      </c>
      <c r="K314" s="33">
        <f t="shared" si="14"/>
        <v>0</v>
      </c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:32" s="8" customFormat="1" ht="12.75" customHeight="1">
      <c r="A315" s="45"/>
      <c r="B315" s="12"/>
      <c r="C315" s="11" t="s">
        <v>43</v>
      </c>
      <c r="D315" s="77"/>
      <c r="E315" s="79"/>
      <c r="F315" s="64"/>
      <c r="G315" s="212">
        <v>0</v>
      </c>
      <c r="H315" s="179">
        <f t="shared" si="13"/>
        <v>0</v>
      </c>
      <c r="I315" s="212">
        <v>0</v>
      </c>
      <c r="K315" s="33">
        <f t="shared" si="14"/>
        <v>0</v>
      </c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:32" s="8" customFormat="1" ht="12.75" customHeight="1">
      <c r="A316" s="45"/>
      <c r="B316" s="12"/>
      <c r="C316" s="71" t="s">
        <v>50</v>
      </c>
      <c r="D316" s="77"/>
      <c r="E316" s="79"/>
      <c r="F316" s="64"/>
      <c r="G316" s="212">
        <v>0</v>
      </c>
      <c r="H316" s="179">
        <f t="shared" si="13"/>
        <v>0</v>
      </c>
      <c r="I316" s="212">
        <v>0</v>
      </c>
      <c r="K316" s="33">
        <f t="shared" si="14"/>
        <v>0</v>
      </c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:32" s="8" customFormat="1" ht="12.75" customHeight="1">
      <c r="A317" s="45"/>
      <c r="B317" s="12"/>
      <c r="C317" s="15" t="s">
        <v>76</v>
      </c>
      <c r="D317" s="145"/>
      <c r="E317" s="79"/>
      <c r="F317" s="64"/>
      <c r="G317" s="212">
        <v>0</v>
      </c>
      <c r="H317" s="179">
        <f t="shared" si="13"/>
        <v>0</v>
      </c>
      <c r="I317" s="212">
        <v>0</v>
      </c>
      <c r="K317" s="33">
        <f t="shared" si="14"/>
        <v>0</v>
      </c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:32" s="8" customFormat="1" ht="12.75" customHeight="1">
      <c r="A318" s="45"/>
      <c r="B318" s="12"/>
      <c r="C318" s="73" t="s">
        <v>56</v>
      </c>
      <c r="E318" s="48"/>
      <c r="F318" s="64"/>
      <c r="G318" s="212">
        <v>0</v>
      </c>
      <c r="H318" s="179">
        <f t="shared" si="13"/>
        <v>0</v>
      </c>
      <c r="I318" s="212">
        <v>0</v>
      </c>
      <c r="K318" s="33">
        <f t="shared" si="14"/>
        <v>0</v>
      </c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:32" s="8" customFormat="1" ht="12.75" customHeight="1">
      <c r="A319" s="45"/>
      <c r="B319" s="12"/>
      <c r="C319" s="73" t="s">
        <v>77</v>
      </c>
      <c r="D319" s="77"/>
      <c r="E319" s="77"/>
      <c r="F319" s="64"/>
      <c r="G319" s="212">
        <v>0</v>
      </c>
      <c r="H319" s="179">
        <f t="shared" si="13"/>
        <v>0</v>
      </c>
      <c r="I319" s="212">
        <v>0</v>
      </c>
      <c r="K319" s="33">
        <f t="shared" si="14"/>
        <v>0</v>
      </c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:32" s="8" customFormat="1" ht="12.75" customHeight="1">
      <c r="A320" s="45"/>
      <c r="B320" s="12"/>
      <c r="C320" s="73" t="s">
        <v>51</v>
      </c>
      <c r="D320" s="77"/>
      <c r="E320" s="77"/>
      <c r="F320" s="64"/>
      <c r="G320" s="212">
        <v>0</v>
      </c>
      <c r="H320" s="179">
        <f t="shared" si="13"/>
        <v>0</v>
      </c>
      <c r="I320" s="212">
        <v>0</v>
      </c>
      <c r="K320" s="33">
        <f t="shared" si="14"/>
        <v>0</v>
      </c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:32" s="8" customFormat="1" ht="12.75" customHeight="1">
      <c r="A321" s="45"/>
      <c r="B321" s="12"/>
      <c r="C321" s="73" t="s">
        <v>78</v>
      </c>
      <c r="D321" s="77"/>
      <c r="E321" s="77"/>
      <c r="F321" s="64"/>
      <c r="G321" s="212">
        <v>0</v>
      </c>
      <c r="H321" s="179">
        <f t="shared" si="13"/>
        <v>0</v>
      </c>
      <c r="I321" s="212">
        <v>0</v>
      </c>
      <c r="K321" s="33">
        <f t="shared" si="14"/>
        <v>0</v>
      </c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:32" s="8" customFormat="1" ht="12.75" customHeight="1">
      <c r="A322" s="45"/>
      <c r="B322" s="12"/>
      <c r="C322" s="156"/>
      <c r="E322" s="8" t="s">
        <v>46</v>
      </c>
      <c r="H322" s="33"/>
      <c r="I322" s="53"/>
      <c r="K322" s="141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:32" s="8" customFormat="1" ht="12.75" customHeight="1">
      <c r="A323" s="45"/>
      <c r="B323" s="12"/>
      <c r="H323" s="36"/>
      <c r="I323" s="36"/>
      <c r="J323" s="35" t="s">
        <v>5</v>
      </c>
      <c r="K323" s="142">
        <f>SUM(K304:K322)</f>
        <v>0</v>
      </c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:32" s="8" customFormat="1" ht="12.75" customHeight="1">
      <c r="A324" s="45"/>
      <c r="B324" s="12"/>
      <c r="H324" s="35"/>
      <c r="J324" s="36"/>
      <c r="K324" s="36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:32" s="14" customFormat="1" ht="24" customHeight="1">
      <c r="A325" s="45"/>
      <c r="B325" s="58"/>
      <c r="C325" s="13" t="s">
        <v>18</v>
      </c>
      <c r="D325" s="13"/>
      <c r="E325" s="13"/>
      <c r="F325" s="44"/>
      <c r="G325" s="97" t="s">
        <v>161</v>
      </c>
      <c r="H325" s="97" t="s">
        <v>100</v>
      </c>
      <c r="I325" s="178" t="s">
        <v>14</v>
      </c>
      <c r="J325" s="56"/>
      <c r="K325" s="74" t="s">
        <v>74</v>
      </c>
      <c r="L325" s="13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:32" s="14" customFormat="1" ht="12.75" customHeight="1">
      <c r="A326" s="45"/>
      <c r="B326" s="23"/>
      <c r="C326" s="59"/>
      <c r="D326" s="59"/>
      <c r="E326" s="59"/>
      <c r="F326" s="59"/>
      <c r="G326" s="59"/>
      <c r="H326" s="61"/>
      <c r="I326" s="154"/>
      <c r="J326" s="17"/>
      <c r="K326" s="62"/>
      <c r="L326" s="59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2:32" s="8" customFormat="1" ht="12.75" customHeight="1">
      <c r="B327" s="12"/>
      <c r="C327" s="73" t="s">
        <v>26</v>
      </c>
      <c r="D327" s="9"/>
      <c r="E327" s="9"/>
      <c r="G327" s="214">
        <v>0</v>
      </c>
      <c r="H327" s="57">
        <f>G327*$G$59</f>
        <v>0</v>
      </c>
      <c r="I327" s="215">
        <v>0</v>
      </c>
      <c r="J327" s="80"/>
      <c r="K327" s="37">
        <f aca="true" t="shared" si="15" ref="K327:K336">H327*I327</f>
        <v>0</v>
      </c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:32" s="8" customFormat="1" ht="12.75" customHeight="1">
      <c r="A328" s="45"/>
      <c r="B328" s="12"/>
      <c r="C328" s="73" t="s">
        <v>28</v>
      </c>
      <c r="D328" s="9"/>
      <c r="E328" s="9"/>
      <c r="G328" s="214">
        <v>0</v>
      </c>
      <c r="H328" s="57">
        <f aca="true" t="shared" si="16" ref="H328:H351">G328*$G$59</f>
        <v>0</v>
      </c>
      <c r="I328" s="215">
        <v>0</v>
      </c>
      <c r="J328" s="80"/>
      <c r="K328" s="37">
        <f t="shared" si="15"/>
        <v>0</v>
      </c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:32" s="8" customFormat="1" ht="12.75" customHeight="1">
      <c r="A329" s="45"/>
      <c r="B329" s="12"/>
      <c r="C329" s="73" t="s">
        <v>89</v>
      </c>
      <c r="D329" s="9"/>
      <c r="E329" s="9"/>
      <c r="F329" s="64"/>
      <c r="G329" s="214">
        <v>0</v>
      </c>
      <c r="H329" s="57">
        <f t="shared" si="16"/>
        <v>0</v>
      </c>
      <c r="I329" s="215">
        <v>0</v>
      </c>
      <c r="J329" s="80"/>
      <c r="K329" s="37">
        <f t="shared" si="15"/>
        <v>0</v>
      </c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:32" s="8" customFormat="1" ht="12.75" customHeight="1">
      <c r="A330" s="45"/>
      <c r="B330" s="12"/>
      <c r="C330" s="73" t="s">
        <v>27</v>
      </c>
      <c r="D330" s="9"/>
      <c r="E330" s="9"/>
      <c r="G330" s="214">
        <v>0</v>
      </c>
      <c r="H330" s="57">
        <f t="shared" si="16"/>
        <v>0</v>
      </c>
      <c r="I330" s="215">
        <v>0</v>
      </c>
      <c r="J330" s="80"/>
      <c r="K330" s="37">
        <f t="shared" si="15"/>
        <v>0</v>
      </c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:32" s="8" customFormat="1" ht="12.75" customHeight="1">
      <c r="A331" s="45"/>
      <c r="B331" s="12"/>
      <c r="C331" s="73" t="s">
        <v>45</v>
      </c>
      <c r="D331" s="9"/>
      <c r="E331" s="9"/>
      <c r="G331" s="214">
        <v>0</v>
      </c>
      <c r="H331" s="57">
        <f t="shared" si="16"/>
        <v>0</v>
      </c>
      <c r="I331" s="215">
        <v>0</v>
      </c>
      <c r="J331" s="80"/>
      <c r="K331" s="37">
        <f t="shared" si="15"/>
        <v>0</v>
      </c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:32" s="8" customFormat="1" ht="12.75" customHeight="1">
      <c r="A332" s="45"/>
      <c r="B332" s="23"/>
      <c r="C332" s="73" t="s">
        <v>22</v>
      </c>
      <c r="D332" s="9"/>
      <c r="E332" s="9"/>
      <c r="G332" s="214">
        <v>0</v>
      </c>
      <c r="H332" s="57">
        <f t="shared" si="16"/>
        <v>0</v>
      </c>
      <c r="I332" s="215">
        <v>0</v>
      </c>
      <c r="J332" s="80"/>
      <c r="K332" s="37">
        <f t="shared" si="15"/>
        <v>0</v>
      </c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:32" s="8" customFormat="1" ht="12.75" customHeight="1">
      <c r="A333" s="45"/>
      <c r="B333" s="23"/>
      <c r="C333" s="73" t="s">
        <v>21</v>
      </c>
      <c r="D333" s="9"/>
      <c r="E333" s="9"/>
      <c r="G333" s="214">
        <v>0</v>
      </c>
      <c r="H333" s="57">
        <f t="shared" si="16"/>
        <v>0</v>
      </c>
      <c r="I333" s="215">
        <v>0</v>
      </c>
      <c r="J333" s="80"/>
      <c r="K333" s="37">
        <f t="shared" si="15"/>
        <v>0</v>
      </c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:32" s="8" customFormat="1" ht="12.75" customHeight="1">
      <c r="A334" s="45"/>
      <c r="B334" s="23"/>
      <c r="C334" s="73" t="s">
        <v>53</v>
      </c>
      <c r="D334" s="9"/>
      <c r="E334" s="9"/>
      <c r="G334" s="214">
        <v>0</v>
      </c>
      <c r="H334" s="57">
        <f t="shared" si="16"/>
        <v>0</v>
      </c>
      <c r="I334" s="215">
        <v>0</v>
      </c>
      <c r="J334" s="80"/>
      <c r="K334" s="37">
        <f t="shared" si="15"/>
        <v>0</v>
      </c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:32" s="8" customFormat="1" ht="12.75" customHeight="1">
      <c r="A335" s="45"/>
      <c r="B335" s="23"/>
      <c r="C335" s="73" t="s">
        <v>49</v>
      </c>
      <c r="D335" s="9"/>
      <c r="E335" s="9"/>
      <c r="G335" s="214">
        <v>0</v>
      </c>
      <c r="H335" s="57">
        <f t="shared" si="16"/>
        <v>0</v>
      </c>
      <c r="I335" s="215">
        <v>0</v>
      </c>
      <c r="J335" s="80"/>
      <c r="K335" s="37">
        <f t="shared" si="15"/>
        <v>0</v>
      </c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:32" s="8" customFormat="1" ht="12.75" customHeight="1">
      <c r="A336" s="45"/>
      <c r="B336" s="23"/>
      <c r="C336" s="73" t="s">
        <v>90</v>
      </c>
      <c r="D336" s="9"/>
      <c r="E336" s="9"/>
      <c r="F336" s="64"/>
      <c r="G336" s="214">
        <v>0</v>
      </c>
      <c r="H336" s="57">
        <f t="shared" si="16"/>
        <v>0</v>
      </c>
      <c r="I336" s="215">
        <v>0</v>
      </c>
      <c r="J336" s="80"/>
      <c r="K336" s="37">
        <f t="shared" si="15"/>
        <v>0</v>
      </c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:32" s="8" customFormat="1" ht="12.75" customHeight="1">
      <c r="A337" s="45"/>
      <c r="B337" s="12"/>
      <c r="C337" s="73" t="s">
        <v>6</v>
      </c>
      <c r="D337" s="9"/>
      <c r="E337" s="9"/>
      <c r="G337" s="214">
        <v>0</v>
      </c>
      <c r="H337" s="57">
        <f t="shared" si="16"/>
        <v>0</v>
      </c>
      <c r="I337" s="215">
        <v>0</v>
      </c>
      <c r="J337" s="80"/>
      <c r="K337" s="37">
        <f aca="true" t="shared" si="17" ref="K337:K352">H337*I337</f>
        <v>0</v>
      </c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:32" s="8" customFormat="1" ht="12.75" customHeight="1">
      <c r="A338" s="45"/>
      <c r="B338" s="12"/>
      <c r="C338" s="73" t="s">
        <v>54</v>
      </c>
      <c r="D338" s="9"/>
      <c r="E338" s="9"/>
      <c r="G338" s="214">
        <v>0</v>
      </c>
      <c r="H338" s="57">
        <f t="shared" si="16"/>
        <v>0</v>
      </c>
      <c r="I338" s="215">
        <v>0</v>
      </c>
      <c r="J338" s="80"/>
      <c r="K338" s="37">
        <f t="shared" si="17"/>
        <v>0</v>
      </c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:32" s="8" customFormat="1" ht="12.75" customHeight="1">
      <c r="A339" s="45"/>
      <c r="B339" s="12"/>
      <c r="C339" s="73" t="s">
        <v>47</v>
      </c>
      <c r="D339" s="9"/>
      <c r="G339" s="214">
        <v>0</v>
      </c>
      <c r="H339" s="57">
        <f t="shared" si="16"/>
        <v>0</v>
      </c>
      <c r="I339" s="215">
        <v>0</v>
      </c>
      <c r="J339" s="80"/>
      <c r="K339" s="37">
        <f t="shared" si="17"/>
        <v>0</v>
      </c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:32" s="8" customFormat="1" ht="12.75" customHeight="1">
      <c r="A340" s="45"/>
      <c r="B340" s="12"/>
      <c r="C340" s="73" t="s">
        <v>32</v>
      </c>
      <c r="D340" s="9"/>
      <c r="G340" s="214">
        <v>0</v>
      </c>
      <c r="H340" s="57">
        <f t="shared" si="16"/>
        <v>0</v>
      </c>
      <c r="I340" s="215">
        <v>0</v>
      </c>
      <c r="J340" s="80"/>
      <c r="K340" s="37">
        <f t="shared" si="17"/>
        <v>0</v>
      </c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:32" s="8" customFormat="1" ht="12.75" customHeight="1">
      <c r="A341" s="45"/>
      <c r="B341" s="12"/>
      <c r="C341" s="73" t="s">
        <v>57</v>
      </c>
      <c r="D341" s="9"/>
      <c r="E341" s="9"/>
      <c r="G341" s="214">
        <v>0</v>
      </c>
      <c r="H341" s="57">
        <f t="shared" si="16"/>
        <v>0</v>
      </c>
      <c r="I341" s="215">
        <v>0</v>
      </c>
      <c r="J341" s="80"/>
      <c r="K341" s="37">
        <f t="shared" si="17"/>
        <v>0</v>
      </c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:32" s="8" customFormat="1" ht="12.75" customHeight="1">
      <c r="A342" s="45"/>
      <c r="B342" s="12"/>
      <c r="C342" s="73" t="s">
        <v>58</v>
      </c>
      <c r="D342" s="9"/>
      <c r="E342" s="9"/>
      <c r="G342" s="214">
        <v>0</v>
      </c>
      <c r="H342" s="57">
        <f t="shared" si="16"/>
        <v>0</v>
      </c>
      <c r="I342" s="215">
        <v>0</v>
      </c>
      <c r="J342" s="80"/>
      <c r="K342" s="37">
        <f t="shared" si="17"/>
        <v>0</v>
      </c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:32" s="8" customFormat="1" ht="12.75" customHeight="1">
      <c r="A343" s="45"/>
      <c r="B343" s="12"/>
      <c r="C343" s="73" t="s">
        <v>59</v>
      </c>
      <c r="D343" s="9"/>
      <c r="E343" s="9"/>
      <c r="G343" s="214">
        <v>0</v>
      </c>
      <c r="H343" s="57">
        <f t="shared" si="16"/>
        <v>0</v>
      </c>
      <c r="I343" s="215">
        <v>0</v>
      </c>
      <c r="J343" s="80"/>
      <c r="K343" s="37">
        <f t="shared" si="17"/>
        <v>0</v>
      </c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:32" s="8" customFormat="1" ht="12.75" customHeight="1">
      <c r="A344" s="45"/>
      <c r="B344" s="12"/>
      <c r="C344" s="73" t="s">
        <v>60</v>
      </c>
      <c r="D344" s="9"/>
      <c r="E344" s="9"/>
      <c r="G344" s="214">
        <v>0</v>
      </c>
      <c r="H344" s="57">
        <f t="shared" si="16"/>
        <v>0</v>
      </c>
      <c r="I344" s="215">
        <v>0</v>
      </c>
      <c r="J344" s="80"/>
      <c r="K344" s="37">
        <f t="shared" si="17"/>
        <v>0</v>
      </c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:32" s="8" customFormat="1" ht="12.75" customHeight="1">
      <c r="A345" s="45"/>
      <c r="B345" s="12"/>
      <c r="C345" s="73" t="s">
        <v>84</v>
      </c>
      <c r="D345" s="9"/>
      <c r="E345" s="9"/>
      <c r="G345" s="214">
        <v>0</v>
      </c>
      <c r="H345" s="57">
        <f t="shared" si="16"/>
        <v>0</v>
      </c>
      <c r="I345" s="215">
        <v>0</v>
      </c>
      <c r="J345" s="80"/>
      <c r="K345" s="37">
        <f t="shared" si="17"/>
        <v>0</v>
      </c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:32" s="8" customFormat="1" ht="12.75" customHeight="1">
      <c r="A346" s="45"/>
      <c r="B346" s="12"/>
      <c r="C346" s="73" t="s">
        <v>85</v>
      </c>
      <c r="D346" s="9"/>
      <c r="E346" s="9"/>
      <c r="G346" s="214">
        <v>0</v>
      </c>
      <c r="H346" s="57">
        <f t="shared" si="16"/>
        <v>0</v>
      </c>
      <c r="I346" s="215">
        <v>0</v>
      </c>
      <c r="J346" s="80"/>
      <c r="K346" s="37">
        <f t="shared" si="17"/>
        <v>0</v>
      </c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:32" s="8" customFormat="1" ht="12.75" customHeight="1">
      <c r="A347" s="45"/>
      <c r="B347" s="12"/>
      <c r="C347" s="73" t="s">
        <v>86</v>
      </c>
      <c r="D347" s="9"/>
      <c r="E347" s="9"/>
      <c r="G347" s="214">
        <v>0</v>
      </c>
      <c r="H347" s="57">
        <f t="shared" si="16"/>
        <v>0</v>
      </c>
      <c r="I347" s="215">
        <v>0</v>
      </c>
      <c r="J347" s="80"/>
      <c r="K347" s="37">
        <f t="shared" si="17"/>
        <v>0</v>
      </c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:32" s="8" customFormat="1" ht="12.75" customHeight="1">
      <c r="A348" s="45"/>
      <c r="B348" s="12"/>
      <c r="C348" s="73" t="s">
        <v>87</v>
      </c>
      <c r="D348" s="9"/>
      <c r="E348" s="9"/>
      <c r="G348" s="214">
        <v>0</v>
      </c>
      <c r="H348" s="57">
        <f t="shared" si="16"/>
        <v>0</v>
      </c>
      <c r="I348" s="215">
        <v>0</v>
      </c>
      <c r="J348" s="80"/>
      <c r="K348" s="37">
        <f t="shared" si="17"/>
        <v>0</v>
      </c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:32" s="8" customFormat="1" ht="12.75" customHeight="1">
      <c r="A349" s="45"/>
      <c r="B349" s="12"/>
      <c r="C349" s="73" t="s">
        <v>88</v>
      </c>
      <c r="D349" s="9"/>
      <c r="E349" s="9"/>
      <c r="G349" s="214">
        <v>0</v>
      </c>
      <c r="H349" s="57">
        <f t="shared" si="16"/>
        <v>0</v>
      </c>
      <c r="I349" s="215">
        <v>0</v>
      </c>
      <c r="J349" s="80"/>
      <c r="K349" s="37">
        <f t="shared" si="17"/>
        <v>0</v>
      </c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:32" s="8" customFormat="1" ht="12.75" customHeight="1">
      <c r="A350" s="45"/>
      <c r="B350" s="12"/>
      <c r="C350" s="73" t="s">
        <v>61</v>
      </c>
      <c r="D350" s="9"/>
      <c r="E350" s="9"/>
      <c r="G350" s="214">
        <v>0</v>
      </c>
      <c r="H350" s="57">
        <f t="shared" si="16"/>
        <v>0</v>
      </c>
      <c r="I350" s="215">
        <v>0</v>
      </c>
      <c r="J350" s="80"/>
      <c r="K350" s="37">
        <f t="shared" si="17"/>
        <v>0</v>
      </c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:32" s="8" customFormat="1" ht="12.75" customHeight="1">
      <c r="A351" s="45"/>
      <c r="B351" s="12"/>
      <c r="C351" s="73" t="s">
        <v>79</v>
      </c>
      <c r="D351" s="9"/>
      <c r="E351" s="9"/>
      <c r="G351" s="214">
        <v>0</v>
      </c>
      <c r="H351" s="57">
        <f t="shared" si="16"/>
        <v>0</v>
      </c>
      <c r="I351" s="215">
        <v>0</v>
      </c>
      <c r="J351" s="80"/>
      <c r="K351" s="37">
        <f t="shared" si="17"/>
        <v>0</v>
      </c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:32" s="199" customFormat="1" ht="12.75" customHeight="1">
      <c r="A352" s="196"/>
      <c r="B352" s="197"/>
      <c r="C352" s="200" t="s">
        <v>189</v>
      </c>
      <c r="D352" s="198"/>
      <c r="E352" s="198"/>
      <c r="G352" s="214">
        <v>0</v>
      </c>
      <c r="H352" s="57">
        <f>G352*$G$57</f>
        <v>0</v>
      </c>
      <c r="I352" s="215">
        <v>0</v>
      </c>
      <c r="J352" s="80"/>
      <c r="K352" s="37">
        <f t="shared" si="17"/>
        <v>0</v>
      </c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</row>
    <row r="353" spans="1:20" s="8" customFormat="1" ht="12.75" customHeight="1">
      <c r="A353" s="45"/>
      <c r="B353" s="23"/>
      <c r="C353" s="71"/>
      <c r="D353" s="9"/>
      <c r="E353" s="9"/>
      <c r="F353" s="9"/>
      <c r="G353" s="21"/>
      <c r="H353" s="49"/>
      <c r="I353" s="19"/>
      <c r="J353" s="20"/>
      <c r="K353" s="141"/>
      <c r="M353" s="45"/>
      <c r="N353" s="45"/>
      <c r="O353" s="45"/>
      <c r="P353" s="45"/>
      <c r="Q353" s="45"/>
      <c r="R353" s="45"/>
      <c r="S353" s="45"/>
      <c r="T353" s="45"/>
    </row>
    <row r="354" spans="1:20" s="8" customFormat="1" ht="12.75" customHeight="1">
      <c r="A354" s="45"/>
      <c r="B354" s="23"/>
      <c r="D354" s="9"/>
      <c r="E354" s="9"/>
      <c r="F354" s="9"/>
      <c r="H354" s="36"/>
      <c r="I354" s="36"/>
      <c r="J354" s="35" t="s">
        <v>7</v>
      </c>
      <c r="K354" s="36">
        <f>SUM(K326:K353)</f>
        <v>0</v>
      </c>
      <c r="M354" s="45"/>
      <c r="N354" s="45"/>
      <c r="O354" s="45"/>
      <c r="P354" s="45"/>
      <c r="Q354" s="45"/>
      <c r="R354" s="45"/>
      <c r="S354" s="45"/>
      <c r="T354" s="45"/>
    </row>
    <row r="355" spans="1:20" s="8" customFormat="1" ht="12.75" customHeight="1">
      <c r="A355" s="45"/>
      <c r="B355" s="12"/>
      <c r="D355" s="9"/>
      <c r="E355" s="9"/>
      <c r="F355" s="9"/>
      <c r="H355" s="35"/>
      <c r="J355" s="36"/>
      <c r="K355" s="36"/>
      <c r="M355" s="45"/>
      <c r="N355" s="45"/>
      <c r="O355" s="45"/>
      <c r="P355" s="45"/>
      <c r="Q355" s="45"/>
      <c r="R355" s="45"/>
      <c r="S355" s="45"/>
      <c r="T355" s="45"/>
    </row>
    <row r="356" spans="1:20" s="8" customFormat="1" ht="24" customHeight="1">
      <c r="A356" s="45"/>
      <c r="B356" s="58"/>
      <c r="C356" s="13" t="s">
        <v>20</v>
      </c>
      <c r="D356" s="13"/>
      <c r="E356" s="13"/>
      <c r="F356" s="44"/>
      <c r="G356" s="153"/>
      <c r="H356" s="44" t="s">
        <v>100</v>
      </c>
      <c r="I356" s="178" t="s">
        <v>14</v>
      </c>
      <c r="J356" s="56"/>
      <c r="K356" s="74" t="s">
        <v>74</v>
      </c>
      <c r="L356" s="56"/>
      <c r="M356" s="45"/>
      <c r="N356" s="45"/>
      <c r="O356" s="45"/>
      <c r="P356" s="45"/>
      <c r="Q356" s="45"/>
      <c r="R356" s="45"/>
      <c r="S356" s="45"/>
      <c r="T356" s="45"/>
    </row>
    <row r="357" spans="1:20" s="8" customFormat="1" ht="12.75" customHeight="1">
      <c r="A357" s="45"/>
      <c r="B357" s="22"/>
      <c r="C357" s="59"/>
      <c r="D357" s="59"/>
      <c r="E357" s="59"/>
      <c r="F357" s="59"/>
      <c r="G357" s="59"/>
      <c r="H357" s="61"/>
      <c r="I357" s="154"/>
      <c r="J357" s="17"/>
      <c r="K357" s="17"/>
      <c r="M357" s="45"/>
      <c r="N357" s="45"/>
      <c r="O357" s="45"/>
      <c r="P357" s="45"/>
      <c r="Q357" s="45"/>
      <c r="R357" s="45"/>
      <c r="S357" s="45"/>
      <c r="T357" s="45"/>
    </row>
    <row r="358" spans="1:20" s="8" customFormat="1" ht="12.75" customHeight="1">
      <c r="A358" s="45"/>
      <c r="B358" s="22"/>
      <c r="C358" s="73" t="s">
        <v>67</v>
      </c>
      <c r="D358" s="59"/>
      <c r="E358" s="59"/>
      <c r="H358" s="212">
        <v>0</v>
      </c>
      <c r="I358" s="212">
        <v>0</v>
      </c>
      <c r="J358" s="80"/>
      <c r="K358" s="37">
        <f>H358*I358</f>
        <v>0</v>
      </c>
      <c r="M358" s="45"/>
      <c r="N358" s="45"/>
      <c r="O358" s="45"/>
      <c r="P358" s="45"/>
      <c r="Q358" s="45"/>
      <c r="R358" s="45"/>
      <c r="S358" s="45"/>
      <c r="T358" s="45"/>
    </row>
    <row r="359" spans="1:20" s="8" customFormat="1" ht="12.75" customHeight="1">
      <c r="A359" s="45"/>
      <c r="B359" s="22"/>
      <c r="C359" s="73" t="s">
        <v>92</v>
      </c>
      <c r="D359" s="59"/>
      <c r="E359" s="59"/>
      <c r="H359" s="212">
        <v>0</v>
      </c>
      <c r="I359" s="212">
        <v>0</v>
      </c>
      <c r="J359" s="80"/>
      <c r="K359" s="37">
        <f>H359*I359</f>
        <v>0</v>
      </c>
      <c r="M359" s="45"/>
      <c r="N359" s="45"/>
      <c r="O359" s="45"/>
      <c r="P359" s="45"/>
      <c r="Q359" s="45"/>
      <c r="R359" s="45"/>
      <c r="S359" s="45"/>
      <c r="T359" s="45"/>
    </row>
    <row r="360" spans="1:20" s="8" customFormat="1" ht="12.75" customHeight="1">
      <c r="A360" s="45"/>
      <c r="B360" s="12"/>
      <c r="C360" s="73" t="s">
        <v>80</v>
      </c>
      <c r="H360" s="212">
        <v>0</v>
      </c>
      <c r="I360" s="212">
        <v>0</v>
      </c>
      <c r="J360" s="80"/>
      <c r="K360" s="37">
        <f>H360*I360</f>
        <v>0</v>
      </c>
      <c r="M360" s="45"/>
      <c r="N360" s="45"/>
      <c r="O360" s="45"/>
      <c r="P360" s="45"/>
      <c r="Q360" s="45"/>
      <c r="R360" s="45"/>
      <c r="S360" s="45"/>
      <c r="T360" s="45"/>
    </row>
    <row r="361" spans="1:20" s="8" customFormat="1" ht="12.75" customHeight="1">
      <c r="A361" s="45"/>
      <c r="B361" s="12"/>
      <c r="C361" s="73" t="s">
        <v>33</v>
      </c>
      <c r="D361" s="159"/>
      <c r="E361" s="159"/>
      <c r="H361" s="212">
        <v>0</v>
      </c>
      <c r="I361" s="212">
        <v>0</v>
      </c>
      <c r="J361" s="80"/>
      <c r="K361" s="37">
        <f>H361*I361</f>
        <v>0</v>
      </c>
      <c r="M361" s="45"/>
      <c r="N361" s="45"/>
      <c r="O361" s="45"/>
      <c r="P361" s="45"/>
      <c r="Q361" s="45"/>
      <c r="R361" s="45"/>
      <c r="S361" s="45"/>
      <c r="T361" s="45"/>
    </row>
    <row r="362" spans="1:20" s="8" customFormat="1" ht="12.75" customHeight="1">
      <c r="A362" s="45"/>
      <c r="B362" s="12"/>
      <c r="C362" s="73" t="s">
        <v>81</v>
      </c>
      <c r="D362" s="159"/>
      <c r="E362" s="159"/>
      <c r="H362" s="212">
        <v>0</v>
      </c>
      <c r="I362" s="212">
        <v>0</v>
      </c>
      <c r="J362" s="80"/>
      <c r="K362" s="37">
        <f>H362*I362</f>
        <v>0</v>
      </c>
      <c r="M362" s="45"/>
      <c r="N362" s="45"/>
      <c r="O362" s="45"/>
      <c r="P362" s="45"/>
      <c r="Q362" s="45"/>
      <c r="R362" s="45"/>
      <c r="S362" s="45"/>
      <c r="T362" s="45"/>
    </row>
    <row r="363" spans="1:20" s="8" customFormat="1" ht="12.75" customHeight="1">
      <c r="A363" s="45"/>
      <c r="B363" s="12"/>
      <c r="C363" s="71"/>
      <c r="I363" s="50"/>
      <c r="K363" s="54"/>
      <c r="M363" s="45"/>
      <c r="N363" s="45"/>
      <c r="O363" s="45"/>
      <c r="P363" s="45"/>
      <c r="Q363" s="45"/>
      <c r="R363" s="45"/>
      <c r="S363" s="45"/>
      <c r="T363" s="45"/>
    </row>
    <row r="364" spans="1:20" s="8" customFormat="1" ht="12.75" customHeight="1">
      <c r="A364" s="45"/>
      <c r="B364" s="12"/>
      <c r="D364" s="9"/>
      <c r="E364" s="9"/>
      <c r="F364" s="9"/>
      <c r="H364" s="36"/>
      <c r="I364" s="36"/>
      <c r="J364" s="35" t="s">
        <v>9</v>
      </c>
      <c r="K364" s="36">
        <f>SUM(K357:K363)</f>
        <v>0</v>
      </c>
      <c r="M364" s="45"/>
      <c r="N364" s="45"/>
      <c r="O364" s="45"/>
      <c r="P364" s="45"/>
      <c r="Q364" s="45"/>
      <c r="R364" s="45"/>
      <c r="S364" s="45"/>
      <c r="T364" s="45"/>
    </row>
    <row r="365" spans="1:20" s="8" customFormat="1" ht="12.75" customHeight="1">
      <c r="A365" s="45"/>
      <c r="B365" s="12"/>
      <c r="D365" s="9"/>
      <c r="E365" s="9"/>
      <c r="F365" s="9"/>
      <c r="H365" s="35"/>
      <c r="J365" s="36"/>
      <c r="K365" s="36"/>
      <c r="M365" s="45"/>
      <c r="N365" s="45"/>
      <c r="O365" s="45"/>
      <c r="P365" s="45"/>
      <c r="Q365" s="45"/>
      <c r="R365" s="45"/>
      <c r="S365" s="45"/>
      <c r="T365" s="45"/>
    </row>
    <row r="366" spans="1:20" s="14" customFormat="1" ht="24" customHeight="1">
      <c r="A366" s="45"/>
      <c r="B366" s="43"/>
      <c r="C366" s="13" t="s">
        <v>91</v>
      </c>
      <c r="D366" s="13"/>
      <c r="E366" s="13"/>
      <c r="F366" s="97"/>
      <c r="G366" s="97" t="s">
        <v>34</v>
      </c>
      <c r="H366" s="44" t="s">
        <v>100</v>
      </c>
      <c r="I366" s="178" t="s">
        <v>14</v>
      </c>
      <c r="J366" s="56"/>
      <c r="K366" s="74" t="s">
        <v>74</v>
      </c>
      <c r="L366" s="13"/>
      <c r="M366" s="45"/>
      <c r="N366" s="45"/>
      <c r="O366" s="45"/>
      <c r="P366" s="45"/>
      <c r="Q366" s="45"/>
      <c r="R366" s="45"/>
      <c r="S366" s="45"/>
      <c r="T366" s="45"/>
    </row>
    <row r="367" spans="1:20" s="14" customFormat="1" ht="12.75" customHeight="1">
      <c r="A367" s="45"/>
      <c r="B367" s="22"/>
      <c r="C367" s="59"/>
      <c r="D367" s="59"/>
      <c r="E367" s="60"/>
      <c r="F367" s="60"/>
      <c r="G367" s="60"/>
      <c r="H367" s="61"/>
      <c r="I367" s="154"/>
      <c r="J367" s="17"/>
      <c r="K367" s="62"/>
      <c r="L367" s="59"/>
      <c r="M367" s="45"/>
      <c r="N367" s="45"/>
      <c r="O367" s="45"/>
      <c r="P367" s="45"/>
      <c r="Q367" s="45"/>
      <c r="R367" s="45"/>
      <c r="S367" s="45"/>
      <c r="T367" s="45"/>
    </row>
    <row r="368" spans="1:20" s="8" customFormat="1" ht="12.75" customHeight="1">
      <c r="A368" s="45"/>
      <c r="B368" s="12"/>
      <c r="C368" s="73" t="s">
        <v>48</v>
      </c>
      <c r="G368" s="212">
        <v>0</v>
      </c>
      <c r="H368" s="57">
        <f>G368*$G$59</f>
        <v>0</v>
      </c>
      <c r="I368" s="215">
        <v>0</v>
      </c>
      <c r="J368" s="20"/>
      <c r="K368" s="37">
        <f aca="true" t="shared" si="18" ref="K368:K373">H368*I368</f>
        <v>0</v>
      </c>
      <c r="M368" s="45"/>
      <c r="N368" s="45"/>
      <c r="O368" s="45"/>
      <c r="P368" s="45"/>
      <c r="Q368" s="45"/>
      <c r="R368" s="45"/>
      <c r="S368" s="45"/>
      <c r="T368" s="45"/>
    </row>
    <row r="369" spans="1:20" s="8" customFormat="1" ht="12.75" customHeight="1">
      <c r="A369" s="45"/>
      <c r="B369" s="12"/>
      <c r="C369" s="73" t="s">
        <v>29</v>
      </c>
      <c r="G369" s="64"/>
      <c r="H369" s="81">
        <f>SUM(K368)</f>
        <v>0</v>
      </c>
      <c r="I369" s="216">
        <v>0</v>
      </c>
      <c r="J369" s="20"/>
      <c r="K369" s="37">
        <f t="shared" si="18"/>
        <v>0</v>
      </c>
      <c r="M369" s="45"/>
      <c r="N369" s="45"/>
      <c r="O369" s="45"/>
      <c r="P369" s="45"/>
      <c r="Q369" s="45"/>
      <c r="R369" s="45"/>
      <c r="S369" s="45"/>
      <c r="T369" s="45"/>
    </row>
    <row r="370" spans="1:21" s="8" customFormat="1" ht="12.75" customHeight="1">
      <c r="A370" s="45"/>
      <c r="B370" s="12"/>
      <c r="C370" s="73" t="s">
        <v>30</v>
      </c>
      <c r="G370" s="212">
        <v>0</v>
      </c>
      <c r="H370" s="57">
        <f>G370*$G$59</f>
        <v>0</v>
      </c>
      <c r="I370" s="215">
        <v>0</v>
      </c>
      <c r="J370" s="80"/>
      <c r="K370" s="37">
        <f t="shared" si="18"/>
        <v>0</v>
      </c>
      <c r="M370" s="45"/>
      <c r="N370" s="45"/>
      <c r="O370" s="45"/>
      <c r="P370" s="45"/>
      <c r="Q370" s="45"/>
      <c r="R370" s="45"/>
      <c r="S370" s="45"/>
      <c r="T370" s="45"/>
      <c r="U370" s="160"/>
    </row>
    <row r="371" spans="1:21" s="8" customFormat="1" ht="12.75" customHeight="1">
      <c r="A371" s="45"/>
      <c r="B371" s="12"/>
      <c r="C371" s="73" t="s">
        <v>83</v>
      </c>
      <c r="G371" s="212">
        <v>0</v>
      </c>
      <c r="H371" s="57">
        <f>G371*$G$59</f>
        <v>0</v>
      </c>
      <c r="I371" s="215">
        <v>0</v>
      </c>
      <c r="J371" s="80"/>
      <c r="K371" s="37">
        <f t="shared" si="18"/>
        <v>0</v>
      </c>
      <c r="M371" s="45"/>
      <c r="N371" s="45"/>
      <c r="O371" s="45"/>
      <c r="P371" s="45"/>
      <c r="Q371" s="45"/>
      <c r="R371" s="45"/>
      <c r="S371" s="45"/>
      <c r="T371" s="45"/>
      <c r="U371" s="160"/>
    </row>
    <row r="372" spans="1:20" s="8" customFormat="1" ht="12.75" customHeight="1">
      <c r="A372" s="45"/>
      <c r="B372" s="12"/>
      <c r="C372" s="73" t="s">
        <v>82</v>
      </c>
      <c r="G372" s="212">
        <v>0</v>
      </c>
      <c r="H372" s="57">
        <f>G372*$G$59</f>
        <v>0</v>
      </c>
      <c r="I372" s="215">
        <v>0</v>
      </c>
      <c r="J372" s="80"/>
      <c r="K372" s="37">
        <f t="shared" si="18"/>
        <v>0</v>
      </c>
      <c r="M372" s="45"/>
      <c r="N372" s="45"/>
      <c r="O372" s="45"/>
      <c r="P372" s="45"/>
      <c r="Q372" s="45"/>
      <c r="R372" s="45"/>
      <c r="S372" s="45"/>
      <c r="T372" s="45"/>
    </row>
    <row r="373" spans="1:20" s="8" customFormat="1" ht="12.75" customHeight="1">
      <c r="A373" s="45"/>
      <c r="B373" s="12"/>
      <c r="C373" s="73" t="s">
        <v>25</v>
      </c>
      <c r="F373" s="65"/>
      <c r="G373" s="212">
        <v>0</v>
      </c>
      <c r="H373" s="57">
        <f>G373*$G$59</f>
        <v>0</v>
      </c>
      <c r="I373" s="215">
        <v>0</v>
      </c>
      <c r="J373" s="45"/>
      <c r="K373" s="37">
        <f t="shared" si="18"/>
        <v>0</v>
      </c>
      <c r="M373" s="45"/>
      <c r="N373" s="45"/>
      <c r="O373" s="45"/>
      <c r="P373" s="45"/>
      <c r="Q373" s="45"/>
      <c r="R373" s="45"/>
      <c r="S373" s="45"/>
      <c r="T373" s="45"/>
    </row>
    <row r="374" spans="1:20" s="8" customFormat="1" ht="12.75" customHeight="1">
      <c r="A374" s="45"/>
      <c r="B374" s="12"/>
      <c r="C374" s="73" t="s">
        <v>187</v>
      </c>
      <c r="F374" s="218">
        <v>1</v>
      </c>
      <c r="G374" s="64"/>
      <c r="H374" s="57">
        <f>K294/2</f>
        <v>0</v>
      </c>
      <c r="I374" s="217">
        <v>0</v>
      </c>
      <c r="J374" s="45"/>
      <c r="K374" s="37">
        <f>H374*I374/1000*F374</f>
        <v>0</v>
      </c>
      <c r="M374" s="45"/>
      <c r="N374" s="45"/>
      <c r="O374" s="45"/>
      <c r="P374" s="45"/>
      <c r="Q374" s="45"/>
      <c r="R374" s="45"/>
      <c r="S374" s="45"/>
      <c r="T374" s="45"/>
    </row>
    <row r="375" spans="1:20" s="8" customFormat="1" ht="12.75" customHeight="1">
      <c r="A375" s="45"/>
      <c r="B375" s="12"/>
      <c r="C375" s="73" t="s">
        <v>66</v>
      </c>
      <c r="G375" s="212">
        <v>0</v>
      </c>
      <c r="H375" s="57">
        <f>G375*$G$563</f>
        <v>0</v>
      </c>
      <c r="I375" s="215">
        <v>0</v>
      </c>
      <c r="J375" s="80"/>
      <c r="K375" s="37">
        <f>H375*I375</f>
        <v>0</v>
      </c>
      <c r="M375" s="45"/>
      <c r="N375" s="45"/>
      <c r="O375" s="45"/>
      <c r="P375" s="45"/>
      <c r="Q375" s="45"/>
      <c r="R375" s="45"/>
      <c r="S375" s="45"/>
      <c r="T375" s="45"/>
    </row>
    <row r="376" spans="1:20" s="8" customFormat="1" ht="12.75" customHeight="1">
      <c r="A376" s="45"/>
      <c r="B376" s="12"/>
      <c r="C376" s="73" t="s">
        <v>166</v>
      </c>
      <c r="G376" s="212">
        <v>0</v>
      </c>
      <c r="H376" s="57">
        <f>G376*$G$59</f>
        <v>0</v>
      </c>
      <c r="I376" s="215">
        <v>0</v>
      </c>
      <c r="J376" s="80"/>
      <c r="K376" s="37">
        <f>H376*I376</f>
        <v>0</v>
      </c>
      <c r="M376" s="45"/>
      <c r="N376" s="45"/>
      <c r="O376" s="45"/>
      <c r="P376" s="45"/>
      <c r="Q376" s="45"/>
      <c r="R376" s="45"/>
      <c r="S376" s="45"/>
      <c r="T376" s="45"/>
    </row>
    <row r="377" spans="1:20" s="8" customFormat="1" ht="12.75" customHeight="1">
      <c r="A377" s="45"/>
      <c r="B377" s="12"/>
      <c r="C377" s="161" t="s">
        <v>65</v>
      </c>
      <c r="D377" s="162"/>
      <c r="F377" s="219">
        <v>12</v>
      </c>
      <c r="H377" s="81">
        <f>SUM(K323,K354,K364,K368:K376)/2</f>
        <v>0</v>
      </c>
      <c r="I377" s="31">
        <f>G90/100</f>
        <v>0</v>
      </c>
      <c r="J377" s="80"/>
      <c r="K377" s="33">
        <f>H377*I377*F377/12</f>
        <v>0</v>
      </c>
      <c r="M377" s="45"/>
      <c r="N377" s="45"/>
      <c r="O377" s="45"/>
      <c r="P377" s="45"/>
      <c r="Q377" s="45"/>
      <c r="R377" s="45"/>
      <c r="S377" s="45"/>
      <c r="T377" s="45"/>
    </row>
    <row r="378" spans="1:20" s="8" customFormat="1" ht="12.75" customHeight="1">
      <c r="A378" s="45"/>
      <c r="B378" s="12"/>
      <c r="C378" s="71"/>
      <c r="G378" s="25"/>
      <c r="H378" s="35"/>
      <c r="I378" s="25"/>
      <c r="J378" s="26"/>
      <c r="M378" s="45"/>
      <c r="N378" s="45"/>
      <c r="O378" s="45"/>
      <c r="P378" s="45"/>
      <c r="Q378" s="45"/>
      <c r="R378" s="45"/>
      <c r="S378" s="45"/>
      <c r="T378" s="45"/>
    </row>
    <row r="379" spans="1:20" s="8" customFormat="1" ht="12.75" customHeight="1">
      <c r="A379" s="45"/>
      <c r="H379" s="36"/>
      <c r="I379" s="36"/>
      <c r="J379" s="35" t="s">
        <v>8</v>
      </c>
      <c r="K379" s="36">
        <f>SUM(K367:K378)</f>
        <v>0</v>
      </c>
      <c r="M379" s="45"/>
      <c r="N379" s="45"/>
      <c r="O379" s="45"/>
      <c r="P379" s="45"/>
      <c r="Q379" s="45"/>
      <c r="R379" s="45"/>
      <c r="S379" s="45"/>
      <c r="T379" s="45"/>
    </row>
    <row r="380" spans="1:20" s="8" customFormat="1" ht="12.75" customHeight="1">
      <c r="A380" s="45"/>
      <c r="H380" s="28"/>
      <c r="I380" s="28"/>
      <c r="J380" s="27"/>
      <c r="K380" s="28"/>
      <c r="M380" s="45"/>
      <c r="N380" s="45"/>
      <c r="O380" s="45"/>
      <c r="P380" s="45"/>
      <c r="Q380" s="45"/>
      <c r="R380" s="45"/>
      <c r="S380" s="45"/>
      <c r="T380" s="45"/>
    </row>
    <row r="381" spans="1:20" s="8" customFormat="1" ht="12.75" customHeight="1">
      <c r="A381" s="45"/>
      <c r="H381" s="52"/>
      <c r="I381" s="52"/>
      <c r="J381" s="63" t="s">
        <v>175</v>
      </c>
      <c r="K381" s="52">
        <f>K323+K354+K364+K379</f>
        <v>0</v>
      </c>
      <c r="M381" s="45"/>
      <c r="N381" s="45"/>
      <c r="O381" s="45"/>
      <c r="P381" s="45"/>
      <c r="Q381" s="45"/>
      <c r="R381" s="45"/>
      <c r="S381" s="45"/>
      <c r="T381" s="45"/>
    </row>
    <row r="382" spans="1:20" s="8" customFormat="1" ht="12.75" customHeight="1">
      <c r="A382" s="45"/>
      <c r="J382" s="27"/>
      <c r="K382" s="28"/>
      <c r="M382" s="45"/>
      <c r="N382" s="45"/>
      <c r="O382" s="45"/>
      <c r="P382" s="45"/>
      <c r="Q382" s="45"/>
      <c r="R382" s="45"/>
      <c r="S382" s="45"/>
      <c r="T382" s="45"/>
    </row>
    <row r="383" spans="1:20" s="8" customFormat="1" ht="12.75" customHeight="1">
      <c r="A383" s="45"/>
      <c r="H383" s="70"/>
      <c r="I383" s="70"/>
      <c r="J383" s="69" t="s">
        <v>174</v>
      </c>
      <c r="K383" s="70">
        <f>K300-K381</f>
        <v>0</v>
      </c>
      <c r="M383" s="45"/>
      <c r="N383" s="45"/>
      <c r="O383" s="45"/>
      <c r="P383" s="45"/>
      <c r="Q383" s="45"/>
      <c r="R383" s="45"/>
      <c r="S383" s="45"/>
      <c r="T383" s="45"/>
    </row>
    <row r="384" spans="1:20" s="8" customFormat="1" ht="12.75" customHeight="1">
      <c r="A384" s="45"/>
      <c r="H384" s="70"/>
      <c r="I384" s="70"/>
      <c r="J384" s="69"/>
      <c r="K384" s="70"/>
      <c r="M384" s="45"/>
      <c r="N384" s="45"/>
      <c r="O384" s="45"/>
      <c r="P384" s="45"/>
      <c r="Q384" s="45"/>
      <c r="R384" s="45"/>
      <c r="S384" s="45"/>
      <c r="T384" s="45"/>
    </row>
    <row r="385" spans="1:20" s="8" customFormat="1" ht="12.75" customHeight="1">
      <c r="A385" s="45"/>
      <c r="I385" s="70"/>
      <c r="J385" s="70" t="s">
        <v>184</v>
      </c>
      <c r="K385" s="70">
        <f>K191+K287+K383</f>
        <v>0</v>
      </c>
      <c r="M385" s="45"/>
      <c r="N385" s="45"/>
      <c r="O385" s="45"/>
      <c r="P385" s="45"/>
      <c r="Q385" s="45"/>
      <c r="R385" s="45"/>
      <c r="S385" s="45"/>
      <c r="T385" s="45"/>
    </row>
    <row r="386" spans="1:20" s="8" customFormat="1" ht="12.75" customHeight="1">
      <c r="A386" s="45"/>
      <c r="H386" s="70"/>
      <c r="I386" s="70"/>
      <c r="J386" s="69"/>
      <c r="K386" s="70"/>
      <c r="M386" s="45"/>
      <c r="N386" s="45"/>
      <c r="O386" s="45"/>
      <c r="P386" s="45"/>
      <c r="Q386" s="45"/>
      <c r="R386" s="45"/>
      <c r="S386" s="45"/>
      <c r="T386" s="45"/>
    </row>
    <row r="387" spans="1:20" s="8" customFormat="1" ht="12.75" customHeight="1">
      <c r="A387" s="45"/>
      <c r="H387" s="70"/>
      <c r="I387" s="70"/>
      <c r="J387" s="69"/>
      <c r="K387" s="70"/>
      <c r="M387" s="45"/>
      <c r="N387" s="45"/>
      <c r="O387" s="45"/>
      <c r="P387" s="45"/>
      <c r="Q387" s="45"/>
      <c r="R387" s="45"/>
      <c r="S387" s="45"/>
      <c r="T387" s="45"/>
    </row>
    <row r="388" spans="3:22" s="8" customFormat="1" ht="12.75" customHeight="1">
      <c r="C388" s="8" t="s">
        <v>191</v>
      </c>
      <c r="H388" s="163"/>
      <c r="J388" s="28"/>
      <c r="K388" s="28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2:22" s="14" customFormat="1" ht="24" customHeight="1">
      <c r="B389" s="43"/>
      <c r="C389" s="13"/>
      <c r="D389" s="13"/>
      <c r="E389" s="13"/>
      <c r="F389" s="13"/>
      <c r="G389" s="97" t="s">
        <v>99</v>
      </c>
      <c r="H389" s="44" t="s">
        <v>100</v>
      </c>
      <c r="I389" s="178" t="s">
        <v>14</v>
      </c>
      <c r="J389" s="74"/>
      <c r="K389" s="97" t="s">
        <v>74</v>
      </c>
      <c r="L389" s="13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1:22" s="8" customFormat="1" ht="12.75" customHeight="1">
      <c r="K390" s="28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s="8" customFormat="1" ht="12.75" customHeight="1">
      <c r="A391" s="45"/>
      <c r="C391" s="15" t="s">
        <v>101</v>
      </c>
      <c r="H391" s="214">
        <v>0</v>
      </c>
      <c r="I391" s="64" t="s">
        <v>15</v>
      </c>
      <c r="K391" s="220">
        <v>0</v>
      </c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s="8" customFormat="1" ht="12.75" customHeight="1">
      <c r="A392" s="45"/>
      <c r="C392" s="15" t="s">
        <v>102</v>
      </c>
      <c r="H392" s="214">
        <v>0</v>
      </c>
      <c r="I392" s="64" t="s">
        <v>15</v>
      </c>
      <c r="K392" s="220">
        <v>0</v>
      </c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s="8" customFormat="1" ht="12.75" customHeight="1">
      <c r="A393" s="45"/>
      <c r="C393" s="15" t="s">
        <v>103</v>
      </c>
      <c r="H393" s="214">
        <v>0</v>
      </c>
      <c r="I393" s="64" t="s">
        <v>15</v>
      </c>
      <c r="K393" s="220">
        <v>0</v>
      </c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s="8" customFormat="1" ht="12.75" customHeight="1">
      <c r="A394" s="45"/>
      <c r="C394" s="15" t="s">
        <v>96</v>
      </c>
      <c r="H394" s="98"/>
      <c r="I394" s="64"/>
      <c r="K394" s="220">
        <v>0</v>
      </c>
      <c r="M394" s="99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s="8" customFormat="1" ht="12.75" customHeight="1">
      <c r="A395" s="45"/>
      <c r="C395" s="15" t="s">
        <v>104</v>
      </c>
      <c r="H395" s="98"/>
      <c r="I395" s="64"/>
      <c r="K395" s="37">
        <f>IF(N395&lt;0,0,((J457+J438)*M395)-300-(J457*M395*70%)-(((J438*M395)-300)*(1533/H438)*70%)-((J438*M395)-300)*((H438-1533)/H438)*85%)</f>
        <v>0</v>
      </c>
      <c r="M395" s="100">
        <f>1/100</f>
        <v>0.01</v>
      </c>
      <c r="N395" s="100">
        <f>IF(J438=0,(J457*M395)-300-(M395*J457*0.7),((J457+J438)*M395)-300-(J457*M395*70%)-(((J438*M395)-300)*(1533/H438)*70%)-((J438*M395)-300)*((H438-1533)/H438)*85%)</f>
        <v>-300</v>
      </c>
      <c r="O395" s="45"/>
      <c r="P395" s="45"/>
      <c r="Q395" s="45"/>
      <c r="R395" s="45"/>
      <c r="S395" s="45"/>
      <c r="T395" s="45"/>
      <c r="U395" s="45"/>
      <c r="V395" s="45"/>
    </row>
    <row r="396" spans="1:22" s="8" customFormat="1" ht="12.75" customHeight="1">
      <c r="A396" s="45"/>
      <c r="C396" s="15" t="s">
        <v>105</v>
      </c>
      <c r="H396" s="214">
        <v>0</v>
      </c>
      <c r="I396" s="212">
        <v>0</v>
      </c>
      <c r="K396" s="37">
        <f>I396*H396</f>
        <v>0</v>
      </c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s="8" customFormat="1" ht="12.75" customHeight="1">
      <c r="A397" s="45"/>
      <c r="C397" s="15" t="s">
        <v>106</v>
      </c>
      <c r="H397" s="98"/>
      <c r="I397" s="64"/>
      <c r="K397" s="37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s="8" customFormat="1" ht="12.75" customHeight="1">
      <c r="A398" s="45"/>
      <c r="C398" s="11" t="s">
        <v>107</v>
      </c>
      <c r="G398" s="221">
        <v>1</v>
      </c>
      <c r="H398" s="33">
        <f>J457</f>
        <v>0</v>
      </c>
      <c r="I398" s="101">
        <f>K80</f>
        <v>0</v>
      </c>
      <c r="K398" s="37">
        <f>I398*H398*G398/1000</f>
        <v>0</v>
      </c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s="8" customFormat="1" ht="12.75" customHeight="1">
      <c r="A399" s="45"/>
      <c r="C399" s="11" t="s">
        <v>109</v>
      </c>
      <c r="G399" s="221">
        <v>1</v>
      </c>
      <c r="H399" s="33">
        <f>J469</f>
        <v>0</v>
      </c>
      <c r="I399" s="101">
        <f>K84</f>
        <v>0</v>
      </c>
      <c r="K399" s="37">
        <f>I399*H399*G399/1000</f>
        <v>0</v>
      </c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s="8" customFormat="1" ht="12.75" customHeight="1">
      <c r="A400" s="45"/>
      <c r="C400" s="11" t="s">
        <v>108</v>
      </c>
      <c r="G400" s="221">
        <v>1</v>
      </c>
      <c r="H400" s="33">
        <f>J479</f>
        <v>0</v>
      </c>
      <c r="I400" s="101">
        <f>K85</f>
        <v>0</v>
      </c>
      <c r="K400" s="37">
        <f>I400*H400*G400/1000</f>
        <v>0</v>
      </c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s="8" customFormat="1" ht="12.75" customHeight="1">
      <c r="A401" s="45"/>
      <c r="C401" s="11" t="s">
        <v>110</v>
      </c>
      <c r="H401" s="33"/>
      <c r="I401" s="64"/>
      <c r="K401" s="220">
        <v>0</v>
      </c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s="8" customFormat="1" ht="12.75" customHeight="1">
      <c r="A402" s="45"/>
      <c r="C402" s="15" t="s">
        <v>111</v>
      </c>
      <c r="H402" s="33">
        <f>J457</f>
        <v>0</v>
      </c>
      <c r="I402" s="102">
        <f>H80</f>
        <v>0</v>
      </c>
      <c r="K402" s="37">
        <f>I402*H402</f>
        <v>0</v>
      </c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s="8" customFormat="1" ht="12.75" customHeight="1">
      <c r="A403" s="45"/>
      <c r="B403" s="12"/>
      <c r="C403" s="73" t="s">
        <v>55</v>
      </c>
      <c r="H403" s="57">
        <f>J469</f>
        <v>0</v>
      </c>
      <c r="I403" s="31">
        <f>H84</f>
        <v>0</v>
      </c>
      <c r="J403" s="80"/>
      <c r="K403" s="37">
        <f>H403*I403</f>
        <v>0</v>
      </c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s="8" customFormat="1" ht="12.75" customHeight="1">
      <c r="A404" s="45"/>
      <c r="C404" s="15" t="s">
        <v>112</v>
      </c>
      <c r="H404" s="33">
        <f>G438</f>
        <v>0</v>
      </c>
      <c r="I404" s="212">
        <v>10</v>
      </c>
      <c r="K404" s="37">
        <f>I404*H404</f>
        <v>0</v>
      </c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s="8" customFormat="1" ht="12.75" customHeight="1">
      <c r="A405" s="45"/>
      <c r="C405" s="15" t="s">
        <v>113</v>
      </c>
      <c r="H405" s="214">
        <v>0</v>
      </c>
      <c r="I405" s="212">
        <v>0</v>
      </c>
      <c r="K405" s="37">
        <f>I405*H405</f>
        <v>0</v>
      </c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s="8" customFormat="1" ht="12.75" customHeight="1">
      <c r="A406" s="45"/>
      <c r="C406" s="15" t="s">
        <v>114</v>
      </c>
      <c r="H406" s="98"/>
      <c r="I406" s="64"/>
      <c r="K406" s="220">
        <v>0</v>
      </c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s="8" customFormat="1" ht="12.75" customHeight="1">
      <c r="A407" s="45"/>
      <c r="C407" s="15" t="s">
        <v>115</v>
      </c>
      <c r="H407" s="98"/>
      <c r="I407" s="64"/>
      <c r="K407" s="220">
        <v>0</v>
      </c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s="8" customFormat="1" ht="12.75" customHeight="1">
      <c r="A408" s="45"/>
      <c r="C408" s="15" t="s">
        <v>116</v>
      </c>
      <c r="H408" s="98"/>
      <c r="I408" s="64"/>
      <c r="K408" s="220">
        <v>0</v>
      </c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s="8" customFormat="1" ht="12.75" customHeight="1">
      <c r="A409" s="45"/>
      <c r="C409" s="15" t="s">
        <v>117</v>
      </c>
      <c r="H409" s="214">
        <v>0</v>
      </c>
      <c r="I409" s="212">
        <v>0</v>
      </c>
      <c r="K409" s="37">
        <f>I409*H409</f>
        <v>0</v>
      </c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s="8" customFormat="1" ht="12.75" customHeight="1">
      <c r="A410" s="45"/>
      <c r="C410" s="15" t="s">
        <v>118</v>
      </c>
      <c r="H410" s="98"/>
      <c r="I410" s="64"/>
      <c r="K410" s="220">
        <v>0</v>
      </c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1:22" s="8" customFormat="1" ht="12.75" customHeight="1">
      <c r="K411" s="28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0:22" s="8" customFormat="1" ht="12.75" customHeight="1">
      <c r="J412" s="51" t="s">
        <v>119</v>
      </c>
      <c r="K412" s="52">
        <f>SUM(K390:K411)</f>
        <v>0</v>
      </c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1:22" s="8" customFormat="1" ht="12.75" customHeight="1">
      <c r="K413" s="28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0:22" s="8" customFormat="1" ht="12.75" customHeight="1">
      <c r="J414" s="96" t="s">
        <v>120</v>
      </c>
      <c r="K414" s="70">
        <f>K412+K189+K285+K381</f>
        <v>0</v>
      </c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0:22" s="8" customFormat="1" ht="12.75" customHeight="1">
      <c r="J415" s="96"/>
      <c r="K415" s="70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0:22" s="8" customFormat="1" ht="12.75" customHeight="1">
      <c r="J416" s="96" t="s">
        <v>121</v>
      </c>
      <c r="K416" s="103">
        <f>(K108+K204+K300)-K414</f>
        <v>0</v>
      </c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9:22" s="8" customFormat="1" ht="12.75" customHeight="1">
      <c r="I417" s="96"/>
      <c r="J417" s="103"/>
      <c r="K417" s="28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s="8" customFormat="1" ht="12.75" customHeight="1">
      <c r="A418" s="45"/>
      <c r="C418" s="8" t="s">
        <v>122</v>
      </c>
      <c r="H418" s="163"/>
      <c r="J418" s="28"/>
      <c r="K418" s="28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2:22" s="14" customFormat="1" ht="24" customHeight="1">
      <c r="B419" s="43"/>
      <c r="C419" s="13"/>
      <c r="D419" s="13"/>
      <c r="E419" s="13"/>
      <c r="F419" s="97"/>
      <c r="G419" s="13"/>
      <c r="H419" s="44" t="s">
        <v>100</v>
      </c>
      <c r="I419" s="153" t="s">
        <v>123</v>
      </c>
      <c r="J419" s="74"/>
      <c r="K419" s="97" t="s">
        <v>74</v>
      </c>
      <c r="L419" s="13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2:22" s="14" customFormat="1" ht="12.75" customHeight="1">
      <c r="B420" s="22"/>
      <c r="C420" s="59"/>
      <c r="D420" s="59"/>
      <c r="E420" s="59"/>
      <c r="F420" s="60"/>
      <c r="H420" s="61"/>
      <c r="I420" s="154"/>
      <c r="J420" s="104"/>
      <c r="K420" s="60"/>
      <c r="L420" s="59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2:22" s="14" customFormat="1" ht="12.75" customHeight="1">
      <c r="B421" s="22"/>
      <c r="C421" s="105" t="s">
        <v>107</v>
      </c>
      <c r="D421" s="59"/>
      <c r="E421" s="59"/>
      <c r="F421" s="60"/>
      <c r="H421" s="106"/>
      <c r="I421" s="152"/>
      <c r="J421" s="104"/>
      <c r="K421" s="37"/>
      <c r="L421" s="59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2:22" s="14" customFormat="1" ht="12.75" customHeight="1">
      <c r="B422" s="22"/>
      <c r="C422" s="107" t="s">
        <v>124</v>
      </c>
      <c r="D422" s="59"/>
      <c r="E422" s="59"/>
      <c r="F422" s="60"/>
      <c r="H422" s="106">
        <f>J449</f>
        <v>0</v>
      </c>
      <c r="I422" s="152">
        <f>I81</f>
        <v>0</v>
      </c>
      <c r="J422" s="104"/>
      <c r="K422" s="37">
        <f>H422*I422</f>
        <v>0</v>
      </c>
      <c r="L422" s="59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2:22" s="14" customFormat="1" ht="12.75" customHeight="1">
      <c r="B423" s="22"/>
      <c r="C423" s="107" t="s">
        <v>125</v>
      </c>
      <c r="D423" s="59"/>
      <c r="E423" s="59"/>
      <c r="F423" s="60"/>
      <c r="H423" s="106">
        <f>J455</f>
        <v>0</v>
      </c>
      <c r="I423" s="152">
        <f>I82</f>
        <v>0</v>
      </c>
      <c r="J423" s="104"/>
      <c r="K423" s="37">
        <f>H423*I423</f>
        <v>0</v>
      </c>
      <c r="L423" s="59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2:22" s="14" customFormat="1" ht="12.75" customHeight="1">
      <c r="B424" s="22"/>
      <c r="C424" s="105" t="s">
        <v>109</v>
      </c>
      <c r="D424" s="59"/>
      <c r="E424" s="59"/>
      <c r="F424" s="60"/>
      <c r="H424" s="106">
        <f>J469</f>
        <v>0</v>
      </c>
      <c r="I424" s="152">
        <f>I84</f>
        <v>0</v>
      </c>
      <c r="J424" s="104"/>
      <c r="K424" s="37">
        <f>H424*I424</f>
        <v>0</v>
      </c>
      <c r="L424" s="59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2:22" s="14" customFormat="1" ht="12.75" customHeight="1">
      <c r="B425" s="22"/>
      <c r="C425" s="105" t="s">
        <v>108</v>
      </c>
      <c r="D425" s="59"/>
      <c r="E425" s="59"/>
      <c r="F425" s="60"/>
      <c r="H425" s="106">
        <f>J479</f>
        <v>0</v>
      </c>
      <c r="I425" s="152">
        <f>I85</f>
        <v>0</v>
      </c>
      <c r="J425" s="104"/>
      <c r="K425" s="37">
        <f>H425*I425</f>
        <v>0</v>
      </c>
      <c r="L425" s="59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2:22" s="14" customFormat="1" ht="12.75" customHeight="1">
      <c r="B426" s="22"/>
      <c r="C426" s="59"/>
      <c r="D426" s="59"/>
      <c r="E426" s="59"/>
      <c r="F426" s="60"/>
      <c r="H426" s="61"/>
      <c r="I426" s="154"/>
      <c r="J426" s="104"/>
      <c r="K426" s="60"/>
      <c r="L426" s="59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2:22" s="14" customFormat="1" ht="12.75" customHeight="1">
      <c r="B427" s="22"/>
      <c r="C427" s="59"/>
      <c r="D427" s="59"/>
      <c r="E427" s="59"/>
      <c r="F427" s="60"/>
      <c r="H427" s="61"/>
      <c r="I427" s="154"/>
      <c r="J427" s="108" t="s">
        <v>127</v>
      </c>
      <c r="K427" s="52">
        <f>SUM(K420:K426)</f>
        <v>0</v>
      </c>
      <c r="L427" s="59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2:22" s="14" customFormat="1" ht="12.75" customHeight="1">
      <c r="B428" s="22"/>
      <c r="C428" s="59"/>
      <c r="D428" s="59"/>
      <c r="E428" s="59"/>
      <c r="F428" s="60"/>
      <c r="H428" s="61"/>
      <c r="I428" s="154"/>
      <c r="J428" s="104"/>
      <c r="K428" s="60"/>
      <c r="L428" s="59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2:22" s="14" customFormat="1" ht="12.75" customHeight="1">
      <c r="B429" s="22"/>
      <c r="C429" s="59"/>
      <c r="D429" s="59"/>
      <c r="E429" s="59"/>
      <c r="F429" s="60"/>
      <c r="H429" s="61"/>
      <c r="I429" s="154"/>
      <c r="J429" s="96" t="s">
        <v>128</v>
      </c>
      <c r="K429" s="52">
        <f>K414+K427</f>
        <v>0</v>
      </c>
      <c r="L429" s="59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2:22" s="14" customFormat="1" ht="8.25" customHeight="1">
      <c r="B430" s="22"/>
      <c r="C430" s="59"/>
      <c r="D430" s="59"/>
      <c r="E430" s="59"/>
      <c r="F430" s="60"/>
      <c r="H430" s="61"/>
      <c r="I430" s="154"/>
      <c r="J430" s="96"/>
      <c r="K430" s="52"/>
      <c r="L430" s="59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2:22" s="14" customFormat="1" ht="12.75" customHeight="1">
      <c r="B431" s="22"/>
      <c r="C431" s="59"/>
      <c r="D431" s="59"/>
      <c r="E431" s="59"/>
      <c r="F431" s="60"/>
      <c r="H431" s="61"/>
      <c r="I431" s="154"/>
      <c r="J431" s="96" t="s">
        <v>129</v>
      </c>
      <c r="K431" s="52">
        <f>(K108+K204+K300)-K429</f>
        <v>0</v>
      </c>
      <c r="L431" s="59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2:22" s="14" customFormat="1" ht="12.75" customHeight="1">
      <c r="B432" s="22"/>
      <c r="C432" s="59"/>
      <c r="D432" s="59"/>
      <c r="E432" s="59"/>
      <c r="F432" s="60"/>
      <c r="G432" s="61"/>
      <c r="H432" s="154"/>
      <c r="I432" s="96"/>
      <c r="J432" s="60"/>
      <c r="K432" s="104"/>
      <c r="L432" s="59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44" s="109" customFormat="1" ht="12.75">
      <c r="A433" s="109" t="s">
        <v>46</v>
      </c>
      <c r="B433" s="110" t="s">
        <v>130</v>
      </c>
      <c r="D433" s="111"/>
      <c r="E433" s="112"/>
      <c r="F433" s="112"/>
      <c r="G433" s="112"/>
      <c r="H433" s="111"/>
      <c r="I433" s="112"/>
      <c r="J433" s="112"/>
      <c r="K433" s="112"/>
      <c r="L433" s="112"/>
      <c r="M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</row>
    <row r="434" spans="3:44" s="109" customFormat="1" ht="9" customHeight="1">
      <c r="C434" s="112"/>
      <c r="D434" s="111"/>
      <c r="E434" s="112"/>
      <c r="F434" s="112"/>
      <c r="G434" s="112"/>
      <c r="H434" s="111"/>
      <c r="I434" s="112"/>
      <c r="J434" s="112"/>
      <c r="K434" s="112"/>
      <c r="L434" s="112"/>
      <c r="M434" s="113"/>
      <c r="N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</row>
    <row r="435" spans="3:44" s="109" customFormat="1" ht="12.75">
      <c r="C435" s="18" t="s">
        <v>131</v>
      </c>
      <c r="D435" s="111"/>
      <c r="E435" s="112"/>
      <c r="F435" s="112"/>
      <c r="G435" s="112"/>
      <c r="H435" s="112"/>
      <c r="I435" s="112"/>
      <c r="J435" s="112"/>
      <c r="K435" s="112"/>
      <c r="L435" s="111"/>
      <c r="M435" s="112"/>
      <c r="O435" s="112"/>
      <c r="P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</row>
    <row r="436" spans="1:44" s="109" customFormat="1" ht="12.75">
      <c r="A436" s="45"/>
      <c r="C436" s="148" t="s">
        <v>132</v>
      </c>
      <c r="D436" s="156"/>
      <c r="E436" s="156"/>
      <c r="F436" s="156"/>
      <c r="G436" s="165" t="s">
        <v>133</v>
      </c>
      <c r="H436" s="163" t="s">
        <v>134</v>
      </c>
      <c r="I436" s="247" t="s">
        <v>135</v>
      </c>
      <c r="J436" s="247"/>
      <c r="K436" s="111"/>
      <c r="L436" s="111"/>
      <c r="M436" s="113"/>
      <c r="O436" s="112"/>
      <c r="P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</row>
    <row r="437" spans="3:44" s="109" customFormat="1" ht="9.75" customHeight="1">
      <c r="C437" s="164"/>
      <c r="D437" s="156"/>
      <c r="E437" s="156"/>
      <c r="F437" s="156"/>
      <c r="G437" s="165"/>
      <c r="H437" s="163"/>
      <c r="I437" s="163"/>
      <c r="J437" s="163"/>
      <c r="K437" s="111"/>
      <c r="L437" s="111"/>
      <c r="M437" s="113"/>
      <c r="O437" s="112"/>
      <c r="P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</row>
    <row r="438" spans="3:44" s="109" customFormat="1" ht="12.75">
      <c r="C438" s="73" t="s">
        <v>136</v>
      </c>
      <c r="D438" s="156"/>
      <c r="E438" s="156"/>
      <c r="F438" s="156"/>
      <c r="G438" s="166">
        <f>G55</f>
        <v>0</v>
      </c>
      <c r="H438" s="222">
        <v>0</v>
      </c>
      <c r="I438" s="113"/>
      <c r="J438" s="113">
        <f>H438*G438</f>
        <v>0</v>
      </c>
      <c r="K438" s="111"/>
      <c r="L438" s="111"/>
      <c r="M438" s="113"/>
      <c r="O438" s="112"/>
      <c r="P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</row>
    <row r="439" spans="3:44" s="109" customFormat="1" ht="12.75">
      <c r="C439" s="71"/>
      <c r="D439" s="156"/>
      <c r="E439" s="156"/>
      <c r="F439" s="156"/>
      <c r="G439" s="166"/>
      <c r="H439" s="167"/>
      <c r="I439" s="113"/>
      <c r="J439" s="113"/>
      <c r="K439" s="111"/>
      <c r="L439" s="111"/>
      <c r="M439" s="113"/>
      <c r="O439" s="112"/>
      <c r="P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</row>
    <row r="440" spans="3:44" s="109" customFormat="1" ht="12.75">
      <c r="C440" s="112"/>
      <c r="D440" s="111"/>
      <c r="E440" s="112"/>
      <c r="F440" s="112"/>
      <c r="G440" s="112"/>
      <c r="H440" s="112"/>
      <c r="I440" s="63" t="s">
        <v>137</v>
      </c>
      <c r="J440" s="114">
        <f>SUM(J437:J439)</f>
        <v>0</v>
      </c>
      <c r="K440" s="115"/>
      <c r="L440" s="111"/>
      <c r="M440" s="113"/>
      <c r="O440" s="112"/>
      <c r="P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</row>
    <row r="441" spans="3:44" s="109" customFormat="1" ht="12.75">
      <c r="C441" s="112"/>
      <c r="D441" s="111"/>
      <c r="E441" s="112"/>
      <c r="F441" s="112"/>
      <c r="G441" s="112"/>
      <c r="H441" s="112"/>
      <c r="I441" s="116"/>
      <c r="J441" s="117"/>
      <c r="K441" s="115"/>
      <c r="L441" s="111"/>
      <c r="M441" s="113"/>
      <c r="O441" s="112"/>
      <c r="P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</row>
    <row r="442" spans="1:44" s="109" customFormat="1" ht="26.25" customHeight="1">
      <c r="A442" s="45"/>
      <c r="C442" s="229" t="s">
        <v>107</v>
      </c>
      <c r="D442" s="111"/>
      <c r="E442" s="168" t="s">
        <v>198</v>
      </c>
      <c r="F442" s="168" t="s">
        <v>199</v>
      </c>
      <c r="G442" s="168" t="s">
        <v>138</v>
      </c>
      <c r="H442" s="163" t="s">
        <v>134</v>
      </c>
      <c r="I442" s="112"/>
      <c r="J442" s="163" t="s">
        <v>135</v>
      </c>
      <c r="K442" s="163"/>
      <c r="L442" s="111"/>
      <c r="M442" s="113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</row>
    <row r="443" spans="3:44" s="109" customFormat="1" ht="9.75" customHeight="1">
      <c r="C443" s="118"/>
      <c r="D443" s="111"/>
      <c r="E443" s="112"/>
      <c r="F443" s="112"/>
      <c r="G443" s="165"/>
      <c r="H443" s="163"/>
      <c r="I443" s="112"/>
      <c r="J443" s="163"/>
      <c r="K443" s="163"/>
      <c r="L443" s="111"/>
      <c r="M443" s="113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</row>
    <row r="444" spans="3:44" s="109" customFormat="1" ht="12.75">
      <c r="C444" s="105" t="s">
        <v>124</v>
      </c>
      <c r="D444" s="111"/>
      <c r="E444" s="112"/>
      <c r="F444" s="112"/>
      <c r="G444" s="165"/>
      <c r="H444" s="163"/>
      <c r="I444" s="112"/>
      <c r="J444" s="163"/>
      <c r="K444" s="163"/>
      <c r="L444" s="111"/>
      <c r="M444" s="113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</row>
    <row r="445" spans="3:44" s="109" customFormat="1" ht="12.75">
      <c r="C445" s="237" t="s">
        <v>139</v>
      </c>
      <c r="D445" s="111"/>
      <c r="E445" s="230">
        <v>0</v>
      </c>
      <c r="F445" s="230">
        <v>0</v>
      </c>
      <c r="G445" s="231">
        <f>F445*E445</f>
        <v>0</v>
      </c>
      <c r="H445" s="223">
        <v>0</v>
      </c>
      <c r="I445" s="121"/>
      <c r="J445" s="113">
        <f>H445*G445</f>
        <v>0</v>
      </c>
      <c r="K445" s="111"/>
      <c r="L445" s="111"/>
      <c r="M445" s="113"/>
      <c r="N445" s="122"/>
      <c r="O445" s="112"/>
      <c r="P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</row>
    <row r="446" spans="3:44" s="109" customFormat="1" ht="12.75">
      <c r="C446" s="237" t="s">
        <v>139</v>
      </c>
      <c r="D446" s="111"/>
      <c r="E446" s="230">
        <v>0</v>
      </c>
      <c r="F446" s="230">
        <v>0</v>
      </c>
      <c r="G446" s="231">
        <v>0</v>
      </c>
      <c r="H446" s="223">
        <v>0</v>
      </c>
      <c r="I446" s="121"/>
      <c r="J446" s="113">
        <f>H446*G446</f>
        <v>0</v>
      </c>
      <c r="K446" s="111"/>
      <c r="L446" s="111"/>
      <c r="M446" s="113"/>
      <c r="N446" s="122"/>
      <c r="O446" s="112"/>
      <c r="P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</row>
    <row r="447" spans="3:44" s="109" customFormat="1" ht="12.75">
      <c r="C447" s="237" t="s">
        <v>139</v>
      </c>
      <c r="D447" s="111"/>
      <c r="E447" s="232"/>
      <c r="F447" s="232"/>
      <c r="G447" s="224">
        <v>0</v>
      </c>
      <c r="H447" s="225">
        <v>0</v>
      </c>
      <c r="I447" s="121"/>
      <c r="J447" s="113">
        <f>H447*G447</f>
        <v>0</v>
      </c>
      <c r="K447" s="111"/>
      <c r="L447" s="111"/>
      <c r="M447" s="113"/>
      <c r="N447" s="122"/>
      <c r="O447" s="112"/>
      <c r="P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</row>
    <row r="448" spans="3:44" s="109" customFormat="1" ht="12.75">
      <c r="C448" s="237" t="s">
        <v>139</v>
      </c>
      <c r="D448" s="111"/>
      <c r="E448" s="232"/>
      <c r="F448" s="232"/>
      <c r="G448" s="224">
        <v>0</v>
      </c>
      <c r="H448" s="225">
        <v>0</v>
      </c>
      <c r="I448" s="121"/>
      <c r="J448" s="113">
        <f>H448*G448</f>
        <v>0</v>
      </c>
      <c r="K448" s="111"/>
      <c r="L448" s="111"/>
      <c r="M448" s="113"/>
      <c r="N448" s="122"/>
      <c r="O448" s="112"/>
      <c r="P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</row>
    <row r="449" spans="3:44" s="109" customFormat="1" ht="8.25" customHeight="1">
      <c r="C449" s="123"/>
      <c r="D449" s="111"/>
      <c r="E449" s="111"/>
      <c r="F449" s="111"/>
      <c r="G449" s="119"/>
      <c r="H449" s="120"/>
      <c r="I449" s="121"/>
      <c r="J449" s="113">
        <f>SUM(J444:J448)</f>
        <v>0</v>
      </c>
      <c r="K449" s="111"/>
      <c r="L449" s="111"/>
      <c r="M449" s="113"/>
      <c r="N449" s="122"/>
      <c r="O449" s="112"/>
      <c r="P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</row>
    <row r="450" spans="3:44" s="109" customFormat="1" ht="12.75">
      <c r="C450" s="30" t="s">
        <v>140</v>
      </c>
      <c r="D450" s="111"/>
      <c r="E450" s="111"/>
      <c r="F450" s="111"/>
      <c r="G450" s="119"/>
      <c r="H450" s="120"/>
      <c r="I450" s="121"/>
      <c r="J450" s="113"/>
      <c r="K450" s="111"/>
      <c r="L450" s="111"/>
      <c r="M450" s="113"/>
      <c r="N450" s="122"/>
      <c r="O450" s="112"/>
      <c r="P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</row>
    <row r="451" spans="3:44" s="109" customFormat="1" ht="12.75">
      <c r="C451" s="237" t="s">
        <v>139</v>
      </c>
      <c r="D451" s="111"/>
      <c r="E451" s="230">
        <v>0</v>
      </c>
      <c r="F451" s="230">
        <v>0</v>
      </c>
      <c r="G451" s="231">
        <v>0</v>
      </c>
      <c r="H451" s="223">
        <v>0</v>
      </c>
      <c r="I451" s="112"/>
      <c r="J451" s="113">
        <f>H451*G451</f>
        <v>0</v>
      </c>
      <c r="K451" s="111"/>
      <c r="L451" s="111"/>
      <c r="M451" s="113"/>
      <c r="N451" s="122"/>
      <c r="O451" s="112"/>
      <c r="P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</row>
    <row r="452" spans="3:44" s="109" customFormat="1" ht="12.75">
      <c r="C452" s="237" t="s">
        <v>139</v>
      </c>
      <c r="D452" s="111"/>
      <c r="E452" s="230">
        <v>0</v>
      </c>
      <c r="F452" s="230">
        <v>0</v>
      </c>
      <c r="G452" s="231">
        <v>0</v>
      </c>
      <c r="H452" s="223">
        <v>0</v>
      </c>
      <c r="I452" s="112"/>
      <c r="J452" s="113">
        <f>H452*G452</f>
        <v>0</v>
      </c>
      <c r="K452" s="111"/>
      <c r="L452" s="111"/>
      <c r="M452" s="113"/>
      <c r="N452" s="122"/>
      <c r="O452" s="112"/>
      <c r="P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</row>
    <row r="453" spans="3:44" s="109" customFormat="1" ht="12.75">
      <c r="C453" s="237" t="s">
        <v>139</v>
      </c>
      <c r="D453" s="111"/>
      <c r="E453" s="230">
        <v>0</v>
      </c>
      <c r="F453" s="230">
        <v>0</v>
      </c>
      <c r="G453" s="231">
        <v>0</v>
      </c>
      <c r="H453" s="223">
        <v>0</v>
      </c>
      <c r="I453" s="112"/>
      <c r="J453" s="113">
        <f>H453*G453</f>
        <v>0</v>
      </c>
      <c r="K453" s="111"/>
      <c r="L453" s="111"/>
      <c r="M453" s="113"/>
      <c r="N453" s="122"/>
      <c r="O453" s="112"/>
      <c r="P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</row>
    <row r="454" spans="3:44" s="109" customFormat="1" ht="12.75">
      <c r="C454" s="237" t="s">
        <v>139</v>
      </c>
      <c r="D454" s="111"/>
      <c r="E454" s="111"/>
      <c r="F454" s="111"/>
      <c r="G454" s="224">
        <v>0</v>
      </c>
      <c r="H454" s="225">
        <v>0</v>
      </c>
      <c r="I454" s="121"/>
      <c r="J454" s="113">
        <f>H454*G454</f>
        <v>0</v>
      </c>
      <c r="K454" s="111"/>
      <c r="L454" s="111"/>
      <c r="M454" s="113"/>
      <c r="N454" s="122"/>
      <c r="O454" s="112"/>
      <c r="P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</row>
    <row r="455" spans="3:44" s="109" customFormat="1" ht="12.75">
      <c r="C455" s="237"/>
      <c r="D455" s="111"/>
      <c r="E455" s="111"/>
      <c r="F455" s="111"/>
      <c r="G455" s="119"/>
      <c r="H455" s="120"/>
      <c r="I455" s="121"/>
      <c r="J455" s="113">
        <f>SUM(J450:J454)</f>
        <v>0</v>
      </c>
      <c r="K455" s="111"/>
      <c r="L455" s="111"/>
      <c r="M455" s="113"/>
      <c r="N455" s="122"/>
      <c r="O455" s="112"/>
      <c r="P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</row>
    <row r="456" spans="3:44" s="109" customFormat="1" ht="6.75" customHeight="1">
      <c r="C456" s="123"/>
      <c r="D456" s="111"/>
      <c r="F456" s="124"/>
      <c r="G456" s="126"/>
      <c r="H456" s="120"/>
      <c r="I456" s="112"/>
      <c r="J456" s="113"/>
      <c r="K456" s="111"/>
      <c r="L456" s="111"/>
      <c r="M456" s="113"/>
      <c r="N456" s="122"/>
      <c r="O456" s="112"/>
      <c r="P456" s="112"/>
      <c r="R456" s="125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</row>
    <row r="457" spans="3:44" s="109" customFormat="1" ht="12.75">
      <c r="C457" s="112"/>
      <c r="D457" s="112"/>
      <c r="E457" s="111"/>
      <c r="F457" s="111"/>
      <c r="G457" s="111"/>
      <c r="H457" s="112"/>
      <c r="I457" s="63" t="s">
        <v>141</v>
      </c>
      <c r="J457" s="114">
        <f>SUM(J455,J449)</f>
        <v>0</v>
      </c>
      <c r="K457" s="111"/>
      <c r="L457" s="111"/>
      <c r="M457" s="113"/>
      <c r="O457" s="112"/>
      <c r="P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</row>
    <row r="458" spans="3:44" s="109" customFormat="1" ht="12.75">
      <c r="C458" s="112"/>
      <c r="D458" s="112"/>
      <c r="E458" s="111"/>
      <c r="F458" s="111"/>
      <c r="G458" s="111"/>
      <c r="H458" s="112"/>
      <c r="I458" s="116"/>
      <c r="J458" s="117"/>
      <c r="K458" s="111"/>
      <c r="L458" s="111"/>
      <c r="M458" s="113"/>
      <c r="O458" s="112"/>
      <c r="P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</row>
    <row r="459" spans="1:44" s="109" customFormat="1" ht="12.75">
      <c r="A459" s="45"/>
      <c r="C459" s="229" t="s">
        <v>145</v>
      </c>
      <c r="D459" s="111"/>
      <c r="E459" s="112"/>
      <c r="F459" s="112"/>
      <c r="G459" s="165" t="s">
        <v>142</v>
      </c>
      <c r="H459" s="163" t="s">
        <v>134</v>
      </c>
      <c r="J459" s="163" t="s">
        <v>135</v>
      </c>
      <c r="K459" s="111"/>
      <c r="L459" s="111"/>
      <c r="M459" s="113"/>
      <c r="O459" s="112"/>
      <c r="P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</row>
    <row r="460" spans="3:44" s="109" customFormat="1" ht="12.75">
      <c r="C460" s="238"/>
      <c r="D460" s="111"/>
      <c r="E460" s="112"/>
      <c r="F460" s="112"/>
      <c r="G460" s="112"/>
      <c r="H460" s="127"/>
      <c r="I460" s="128"/>
      <c r="J460" s="129"/>
      <c r="K460" s="111"/>
      <c r="L460" s="111"/>
      <c r="M460" s="113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</row>
    <row r="461" spans="3:44" s="109" customFormat="1" ht="12.75">
      <c r="C461" s="236" t="s">
        <v>146</v>
      </c>
      <c r="D461" s="111"/>
      <c r="E461" s="112"/>
      <c r="F461" s="112"/>
      <c r="G461" s="226">
        <v>0</v>
      </c>
      <c r="H461" s="227">
        <v>0</v>
      </c>
      <c r="J461" s="113">
        <f aca="true" t="shared" si="19" ref="J461:J467">G461*H461</f>
        <v>0</v>
      </c>
      <c r="K461" s="111"/>
      <c r="L461" s="111"/>
      <c r="M461" s="113"/>
      <c r="N461" s="122"/>
      <c r="O461" s="112"/>
      <c r="P461" s="112"/>
      <c r="Q461" s="125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</row>
    <row r="462" spans="3:44" s="109" customFormat="1" ht="12.75">
      <c r="C462" s="236" t="s">
        <v>146</v>
      </c>
      <c r="D462" s="111"/>
      <c r="E462" s="112"/>
      <c r="F462" s="112"/>
      <c r="G462" s="226">
        <v>0</v>
      </c>
      <c r="H462" s="227">
        <v>0</v>
      </c>
      <c r="J462" s="113">
        <f t="shared" si="19"/>
        <v>0</v>
      </c>
      <c r="K462" s="111"/>
      <c r="L462" s="111"/>
      <c r="M462" s="113"/>
      <c r="N462" s="122"/>
      <c r="O462" s="112"/>
      <c r="P462" s="112"/>
      <c r="Q462" s="125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</row>
    <row r="463" spans="3:44" s="109" customFormat="1" ht="12.75">
      <c r="C463" s="236" t="s">
        <v>146</v>
      </c>
      <c r="D463" s="112"/>
      <c r="E463" s="112"/>
      <c r="F463" s="112"/>
      <c r="G463" s="226">
        <v>0</v>
      </c>
      <c r="H463" s="227">
        <v>0</v>
      </c>
      <c r="J463" s="113">
        <f t="shared" si="19"/>
        <v>0</v>
      </c>
      <c r="K463" s="111"/>
      <c r="L463" s="111"/>
      <c r="M463" s="113"/>
      <c r="N463" s="122"/>
      <c r="O463" s="112"/>
      <c r="P463" s="112"/>
      <c r="Q463" s="125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</row>
    <row r="464" spans="3:44" s="109" customFormat="1" ht="12.75">
      <c r="C464" s="236" t="s">
        <v>146</v>
      </c>
      <c r="D464" s="122"/>
      <c r="E464" s="112"/>
      <c r="F464" s="112"/>
      <c r="G464" s="226">
        <v>0</v>
      </c>
      <c r="H464" s="227">
        <v>0</v>
      </c>
      <c r="J464" s="113">
        <f t="shared" si="19"/>
        <v>0</v>
      </c>
      <c r="K464" s="111"/>
      <c r="L464" s="111"/>
      <c r="M464" s="112"/>
      <c r="N464" s="122"/>
      <c r="O464" s="112"/>
      <c r="P464" s="112"/>
      <c r="Q464" s="13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</row>
    <row r="465" spans="3:44" s="109" customFormat="1" ht="12.75">
      <c r="C465" s="236" t="s">
        <v>146</v>
      </c>
      <c r="D465" s="111"/>
      <c r="E465" s="112"/>
      <c r="F465" s="112"/>
      <c r="G465" s="226">
        <v>0</v>
      </c>
      <c r="H465" s="227">
        <v>0</v>
      </c>
      <c r="J465" s="113">
        <f t="shared" si="19"/>
        <v>0</v>
      </c>
      <c r="K465" s="111"/>
      <c r="L465" s="111"/>
      <c r="M465" s="113"/>
      <c r="N465" s="122"/>
      <c r="O465" s="112"/>
      <c r="P465" s="112"/>
      <c r="Q465" s="125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</row>
    <row r="466" spans="3:44" s="109" customFormat="1" ht="12.75">
      <c r="C466" s="236" t="s">
        <v>146</v>
      </c>
      <c r="D466" s="112"/>
      <c r="E466" s="112"/>
      <c r="F466" s="112"/>
      <c r="G466" s="226">
        <v>0</v>
      </c>
      <c r="H466" s="227">
        <v>0</v>
      </c>
      <c r="J466" s="113">
        <f t="shared" si="19"/>
        <v>0</v>
      </c>
      <c r="K466" s="111"/>
      <c r="L466" s="111"/>
      <c r="M466" s="113"/>
      <c r="N466" s="122"/>
      <c r="O466" s="112"/>
      <c r="P466" s="112"/>
      <c r="Q466" s="125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</row>
    <row r="467" spans="3:44" s="109" customFormat="1" ht="12.75">
      <c r="C467" s="236" t="s">
        <v>146</v>
      </c>
      <c r="D467" s="112"/>
      <c r="E467" s="112"/>
      <c r="F467" s="112"/>
      <c r="G467" s="226">
        <v>0</v>
      </c>
      <c r="H467" s="227">
        <v>0</v>
      </c>
      <c r="J467" s="113">
        <f t="shared" si="19"/>
        <v>0</v>
      </c>
      <c r="K467" s="111"/>
      <c r="L467" s="111"/>
      <c r="M467" s="113"/>
      <c r="N467" s="12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</row>
    <row r="468" spans="3:44" s="109" customFormat="1" ht="12.75">
      <c r="C468" s="237"/>
      <c r="D468" s="112"/>
      <c r="E468" s="112"/>
      <c r="F468" s="112"/>
      <c r="G468" s="112"/>
      <c r="H468" s="112"/>
      <c r="I468" s="130"/>
      <c r="J468" s="131"/>
      <c r="K468" s="111"/>
      <c r="L468" s="111"/>
      <c r="M468" s="113"/>
      <c r="N468" s="12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</row>
    <row r="469" spans="3:44" s="109" customFormat="1" ht="12.75">
      <c r="C469" s="235"/>
      <c r="D469" s="122"/>
      <c r="E469" s="112" t="s">
        <v>46</v>
      </c>
      <c r="F469" s="112"/>
      <c r="G469" s="111"/>
      <c r="H469" s="112"/>
      <c r="I469" s="63" t="s">
        <v>147</v>
      </c>
      <c r="J469" s="114">
        <f>SUM(J460:J468)</f>
        <v>0</v>
      </c>
      <c r="K469" s="111"/>
      <c r="L469" s="111"/>
      <c r="M469" s="113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</row>
    <row r="470" spans="3:44" s="109" customFormat="1" ht="12.75">
      <c r="C470" s="112"/>
      <c r="D470" s="122"/>
      <c r="E470" s="112"/>
      <c r="F470" s="112"/>
      <c r="G470" s="111"/>
      <c r="H470" s="112"/>
      <c r="I470" s="63"/>
      <c r="J470" s="114"/>
      <c r="K470" s="111"/>
      <c r="L470" s="111"/>
      <c r="M470" s="113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</row>
    <row r="471" spans="1:44" s="109" customFormat="1" ht="12.75">
      <c r="A471" s="45"/>
      <c r="C471" s="229" t="s">
        <v>108</v>
      </c>
      <c r="D471" s="111"/>
      <c r="E471" s="112"/>
      <c r="F471" s="112"/>
      <c r="G471" s="165" t="s">
        <v>142</v>
      </c>
      <c r="H471" s="163" t="s">
        <v>134</v>
      </c>
      <c r="J471" s="163" t="s">
        <v>135</v>
      </c>
      <c r="K471" s="111"/>
      <c r="L471" s="111"/>
      <c r="M471" s="113"/>
      <c r="O471" s="112"/>
      <c r="P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</row>
    <row r="472" spans="3:44" s="109" customFormat="1" ht="12.75">
      <c r="C472" s="234"/>
      <c r="D472" s="235"/>
      <c r="E472" s="112"/>
      <c r="F472" s="112"/>
      <c r="G472" s="112"/>
      <c r="H472" s="127"/>
      <c r="I472" s="128"/>
      <c r="J472" s="129"/>
      <c r="K472" s="111"/>
      <c r="L472" s="111"/>
      <c r="M472" s="113"/>
      <c r="O472" s="112"/>
      <c r="P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</row>
    <row r="473" spans="3:44" s="109" customFormat="1" ht="12.75">
      <c r="C473" s="236" t="s">
        <v>143</v>
      </c>
      <c r="D473" s="235"/>
      <c r="E473" s="112"/>
      <c r="F473" s="112"/>
      <c r="G473" s="226">
        <v>0</v>
      </c>
      <c r="H473" s="227">
        <v>0</v>
      </c>
      <c r="J473" s="113">
        <f>G473*H473</f>
        <v>0</v>
      </c>
      <c r="K473" s="111"/>
      <c r="L473" s="111"/>
      <c r="O473" s="112"/>
      <c r="P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</row>
    <row r="474" spans="3:44" s="109" customFormat="1" ht="12.75">
      <c r="C474" s="236" t="s">
        <v>143</v>
      </c>
      <c r="D474" s="235"/>
      <c r="E474" s="112"/>
      <c r="F474" s="112"/>
      <c r="G474" s="228">
        <v>0</v>
      </c>
      <c r="H474" s="227">
        <v>0</v>
      </c>
      <c r="J474" s="113">
        <f>G474*H474</f>
        <v>0</v>
      </c>
      <c r="K474" s="111"/>
      <c r="L474" s="111"/>
      <c r="O474" s="112"/>
      <c r="P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</row>
    <row r="475" spans="3:44" s="109" customFormat="1" ht="12.75">
      <c r="C475" s="236" t="s">
        <v>143</v>
      </c>
      <c r="D475" s="235"/>
      <c r="E475" s="112"/>
      <c r="F475" s="112"/>
      <c r="G475" s="226">
        <v>0</v>
      </c>
      <c r="H475" s="227">
        <v>0</v>
      </c>
      <c r="J475" s="113">
        <f>G475*H475</f>
        <v>0</v>
      </c>
      <c r="K475" s="111"/>
      <c r="L475" s="111"/>
      <c r="O475" s="112"/>
      <c r="P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</row>
    <row r="476" spans="3:44" s="109" customFormat="1" ht="12.75">
      <c r="C476" s="236" t="s">
        <v>143</v>
      </c>
      <c r="D476" s="235"/>
      <c r="E476" s="112"/>
      <c r="F476" s="112"/>
      <c r="G476" s="228">
        <v>0</v>
      </c>
      <c r="H476" s="227">
        <v>0</v>
      </c>
      <c r="J476" s="113">
        <f>G476*H476</f>
        <v>0</v>
      </c>
      <c r="K476" s="111"/>
      <c r="L476" s="111"/>
      <c r="M476" s="113"/>
      <c r="O476" s="112"/>
      <c r="P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</row>
    <row r="477" spans="3:44" s="109" customFormat="1" ht="12.75">
      <c r="C477" s="236" t="s">
        <v>143</v>
      </c>
      <c r="D477" s="235"/>
      <c r="E477" s="112"/>
      <c r="F477" s="112"/>
      <c r="G477" s="228">
        <v>0</v>
      </c>
      <c r="H477" s="227">
        <v>0</v>
      </c>
      <c r="J477" s="113">
        <f>G477*H477</f>
        <v>0</v>
      </c>
      <c r="K477" s="111"/>
      <c r="L477" s="111"/>
      <c r="M477" s="113"/>
      <c r="O477" s="112"/>
      <c r="P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</row>
    <row r="478" spans="3:44" s="109" customFormat="1" ht="12.75">
      <c r="C478" s="237"/>
      <c r="D478" s="235"/>
      <c r="E478" s="112"/>
      <c r="F478" s="112"/>
      <c r="G478" s="128"/>
      <c r="H478" s="130"/>
      <c r="J478" s="131"/>
      <c r="K478" s="111"/>
      <c r="L478" s="111"/>
      <c r="M478" s="113"/>
      <c r="O478" s="112"/>
      <c r="P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</row>
    <row r="479" spans="3:44" s="109" customFormat="1" ht="12.75">
      <c r="C479" s="235"/>
      <c r="D479" s="235"/>
      <c r="E479" s="112"/>
      <c r="F479" s="112"/>
      <c r="G479" s="112"/>
      <c r="H479" s="112"/>
      <c r="I479" s="63" t="s">
        <v>144</v>
      </c>
      <c r="J479" s="114">
        <f>SUM(J472:J478)</f>
        <v>0</v>
      </c>
      <c r="K479" s="111"/>
      <c r="L479" s="111"/>
      <c r="M479" s="113"/>
      <c r="O479" s="112"/>
      <c r="P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</row>
    <row r="480" spans="3:44" s="109" customFormat="1" ht="12.75">
      <c r="C480" s="112"/>
      <c r="D480" s="112"/>
      <c r="E480" s="112"/>
      <c r="F480" s="112"/>
      <c r="G480" s="112"/>
      <c r="H480" s="112"/>
      <c r="I480" s="63"/>
      <c r="J480" s="114"/>
      <c r="K480" s="111"/>
      <c r="L480" s="111"/>
      <c r="M480" s="113"/>
      <c r="O480" s="112"/>
      <c r="P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</row>
    <row r="481" spans="3:44" s="109" customFormat="1" ht="12.75">
      <c r="C481" s="111"/>
      <c r="D481" s="112"/>
      <c r="E481" s="111"/>
      <c r="F481" s="112"/>
      <c r="G481" s="112"/>
      <c r="H481" s="140" t="s">
        <v>165</v>
      </c>
      <c r="J481" s="114">
        <f>SUM(J440,J457,J469,J479)</f>
        <v>0</v>
      </c>
      <c r="K481" s="111"/>
      <c r="L481" s="111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</row>
    <row r="482" spans="1:20" ht="12.75">
      <c r="A482" s="45"/>
      <c r="B482" s="8"/>
      <c r="M482" s="45"/>
      <c r="N482" s="45"/>
      <c r="O482" s="45"/>
      <c r="P482" s="45"/>
      <c r="Q482" s="45"/>
      <c r="R482" s="45"/>
      <c r="S482" s="45"/>
      <c r="T482" s="45"/>
    </row>
    <row r="483" spans="1:20" ht="12.75">
      <c r="A483" s="45"/>
      <c r="M483" s="45"/>
      <c r="N483" s="45"/>
      <c r="O483" s="45"/>
      <c r="P483" s="45"/>
      <c r="Q483" s="45"/>
      <c r="R483" s="45"/>
      <c r="S483" s="45"/>
      <c r="T483" s="45"/>
    </row>
    <row r="484" spans="1:20" ht="12.75">
      <c r="A484" s="45"/>
      <c r="M484" s="45"/>
      <c r="N484" s="45"/>
      <c r="O484" s="45"/>
      <c r="P484" s="45"/>
      <c r="Q484" s="45"/>
      <c r="R484" s="45"/>
      <c r="S484" s="45"/>
      <c r="T484" s="45"/>
    </row>
    <row r="485" spans="1:20" ht="12.75">
      <c r="A485" s="45"/>
      <c r="M485" s="45"/>
      <c r="N485" s="45"/>
      <c r="O485" s="45"/>
      <c r="P485" s="45"/>
      <c r="Q485" s="45"/>
      <c r="R485" s="45"/>
      <c r="S485" s="45"/>
      <c r="T485" s="45"/>
    </row>
    <row r="486" spans="1:20" ht="12.75">
      <c r="A486" s="45"/>
      <c r="M486" s="45"/>
      <c r="N486" s="45"/>
      <c r="O486" s="45"/>
      <c r="P486" s="45"/>
      <c r="Q486" s="45"/>
      <c r="R486" s="45"/>
      <c r="S486" s="45"/>
      <c r="T486" s="45"/>
    </row>
    <row r="487" spans="1:20" ht="12.75">
      <c r="A487" s="45"/>
      <c r="M487" s="45"/>
      <c r="N487" s="45"/>
      <c r="O487" s="45"/>
      <c r="P487" s="45"/>
      <c r="Q487" s="45"/>
      <c r="R487" s="45"/>
      <c r="S487" s="45"/>
      <c r="T487" s="45"/>
    </row>
    <row r="488" spans="1:20" ht="12.75">
      <c r="A488" s="45"/>
      <c r="M488" s="45"/>
      <c r="N488" s="45"/>
      <c r="O488" s="45"/>
      <c r="P488" s="45"/>
      <c r="Q488" s="45"/>
      <c r="R488" s="45"/>
      <c r="S488" s="45"/>
      <c r="T488" s="45"/>
    </row>
    <row r="489" spans="1:20" ht="12.75">
      <c r="A489" s="45"/>
      <c r="M489" s="45"/>
      <c r="N489" s="45"/>
      <c r="O489" s="45"/>
      <c r="P489" s="45"/>
      <c r="Q489" s="45"/>
      <c r="R489" s="45"/>
      <c r="S489" s="45"/>
      <c r="T489" s="45"/>
    </row>
    <row r="490" spans="1:20" ht="12.75">
      <c r="A490" s="45"/>
      <c r="M490" s="45"/>
      <c r="N490" s="45"/>
      <c r="O490" s="45"/>
      <c r="P490" s="45"/>
      <c r="Q490" s="45"/>
      <c r="R490" s="45"/>
      <c r="S490" s="45"/>
      <c r="T490" s="45"/>
    </row>
    <row r="491" spans="1:20" ht="12.75">
      <c r="A491" s="45"/>
      <c r="M491" s="45"/>
      <c r="N491" s="45"/>
      <c r="O491" s="45"/>
      <c r="P491" s="45"/>
      <c r="Q491" s="45"/>
      <c r="R491" s="45"/>
      <c r="S491" s="45"/>
      <c r="T491" s="45"/>
    </row>
    <row r="492" spans="1:20" ht="12.75">
      <c r="A492" s="45"/>
      <c r="M492" s="45"/>
      <c r="N492" s="45"/>
      <c r="O492" s="45"/>
      <c r="P492" s="45"/>
      <c r="Q492" s="45"/>
      <c r="R492" s="45"/>
      <c r="S492" s="45"/>
      <c r="T492" s="45"/>
    </row>
    <row r="493" spans="1:20" ht="12.75">
      <c r="A493" s="45"/>
      <c r="M493" s="45"/>
      <c r="N493" s="45"/>
      <c r="O493" s="45"/>
      <c r="P493" s="45"/>
      <c r="Q493" s="45"/>
      <c r="R493" s="45"/>
      <c r="S493" s="45"/>
      <c r="T493" s="45"/>
    </row>
    <row r="494" spans="1:20" ht="12.75">
      <c r="A494" s="45"/>
      <c r="M494" s="45"/>
      <c r="N494" s="45"/>
      <c r="O494" s="45"/>
      <c r="P494" s="45"/>
      <c r="Q494" s="45"/>
      <c r="R494" s="45"/>
      <c r="S494" s="45"/>
      <c r="T494" s="45"/>
    </row>
    <row r="495" spans="1:20" ht="12.75">
      <c r="A495" s="45"/>
      <c r="M495" s="45"/>
      <c r="N495" s="45"/>
      <c r="O495" s="45"/>
      <c r="P495" s="45"/>
      <c r="Q495" s="45"/>
      <c r="R495" s="45"/>
      <c r="S495" s="45"/>
      <c r="T495" s="45"/>
    </row>
    <row r="496" spans="1:20" ht="12.75">
      <c r="A496" s="45"/>
      <c r="M496" s="45"/>
      <c r="N496" s="45"/>
      <c r="O496" s="45"/>
      <c r="P496" s="45"/>
      <c r="Q496" s="45"/>
      <c r="R496" s="45"/>
      <c r="S496" s="45"/>
      <c r="T496" s="45"/>
    </row>
    <row r="497" spans="1:20" ht="12.75">
      <c r="A497" s="45"/>
      <c r="M497" s="45"/>
      <c r="N497" s="45"/>
      <c r="O497" s="45"/>
      <c r="P497" s="45"/>
      <c r="Q497" s="45"/>
      <c r="R497" s="45"/>
      <c r="S497" s="45"/>
      <c r="T497" s="45"/>
    </row>
    <row r="498" spans="1:20" ht="12.75">
      <c r="A498" s="45"/>
      <c r="M498" s="45"/>
      <c r="N498" s="45"/>
      <c r="O498" s="45"/>
      <c r="P498" s="45"/>
      <c r="Q498" s="45"/>
      <c r="R498" s="45"/>
      <c r="S498" s="45"/>
      <c r="T498" s="45"/>
    </row>
    <row r="499" spans="1:20" ht="12.75">
      <c r="A499" s="45"/>
      <c r="M499" s="45"/>
      <c r="N499" s="45"/>
      <c r="O499" s="45"/>
      <c r="P499" s="45"/>
      <c r="Q499" s="45"/>
      <c r="R499" s="45"/>
      <c r="S499" s="45"/>
      <c r="T499" s="45"/>
    </row>
    <row r="500" spans="1:20" ht="12.75">
      <c r="A500" s="45"/>
      <c r="M500" s="45"/>
      <c r="N500" s="45"/>
      <c r="O500" s="45"/>
      <c r="P500" s="45"/>
      <c r="Q500" s="45"/>
      <c r="R500" s="45"/>
      <c r="S500" s="45"/>
      <c r="T500" s="45"/>
    </row>
    <row r="501" spans="1:20" ht="12.75">
      <c r="A501" s="45"/>
      <c r="M501" s="45"/>
      <c r="N501" s="45"/>
      <c r="O501" s="45"/>
      <c r="P501" s="45"/>
      <c r="Q501" s="45"/>
      <c r="R501" s="45"/>
      <c r="S501" s="45"/>
      <c r="T501" s="45"/>
    </row>
    <row r="502" spans="1:20" ht="12.75">
      <c r="A502" s="45"/>
      <c r="M502" s="45"/>
      <c r="N502" s="45"/>
      <c r="O502" s="45"/>
      <c r="P502" s="45"/>
      <c r="Q502" s="45"/>
      <c r="R502" s="45"/>
      <c r="S502" s="45"/>
      <c r="T502" s="45"/>
    </row>
    <row r="503" spans="1:20" ht="12.75">
      <c r="A503" s="45"/>
      <c r="M503" s="45"/>
      <c r="N503" s="45"/>
      <c r="O503" s="45"/>
      <c r="P503" s="45"/>
      <c r="Q503" s="45"/>
      <c r="R503" s="45"/>
      <c r="S503" s="45"/>
      <c r="T503" s="45"/>
    </row>
    <row r="504" spans="1:20" ht="12.75">
      <c r="A504" s="45"/>
      <c r="M504" s="45"/>
      <c r="N504" s="45"/>
      <c r="O504" s="45"/>
      <c r="P504" s="45"/>
      <c r="Q504" s="45"/>
      <c r="R504" s="45"/>
      <c r="S504" s="45"/>
      <c r="T504" s="45"/>
    </row>
    <row r="505" spans="1:20" ht="12.75">
      <c r="A505" s="45"/>
      <c r="M505" s="45"/>
      <c r="N505" s="45"/>
      <c r="O505" s="45"/>
      <c r="P505" s="45"/>
      <c r="Q505" s="45"/>
      <c r="R505" s="45"/>
      <c r="S505" s="45"/>
      <c r="T505" s="45"/>
    </row>
    <row r="506" spans="1:20" ht="12.75">
      <c r="A506" s="45"/>
      <c r="M506" s="45"/>
      <c r="N506" s="45"/>
      <c r="O506" s="45"/>
      <c r="P506" s="45"/>
      <c r="Q506" s="45"/>
      <c r="R506" s="45"/>
      <c r="S506" s="45"/>
      <c r="T506" s="45"/>
    </row>
    <row r="507" spans="1:20" ht="12.75">
      <c r="A507" s="45"/>
      <c r="M507" s="45"/>
      <c r="N507" s="45"/>
      <c r="O507" s="45"/>
      <c r="P507" s="45"/>
      <c r="Q507" s="45"/>
      <c r="R507" s="45"/>
      <c r="S507" s="45"/>
      <c r="T507" s="45"/>
    </row>
    <row r="508" spans="1:20" ht="12.75">
      <c r="A508" s="45"/>
      <c r="M508" s="45"/>
      <c r="N508" s="45"/>
      <c r="O508" s="45"/>
      <c r="P508" s="45"/>
      <c r="Q508" s="45"/>
      <c r="R508" s="45"/>
      <c r="S508" s="45"/>
      <c r="T508" s="45"/>
    </row>
    <row r="509" spans="1:20" ht="12.75">
      <c r="A509" s="45"/>
      <c r="M509" s="45"/>
      <c r="N509" s="45"/>
      <c r="O509" s="45"/>
      <c r="P509" s="45"/>
      <c r="Q509" s="45"/>
      <c r="R509" s="45"/>
      <c r="S509" s="45"/>
      <c r="T509" s="45"/>
    </row>
    <row r="510" spans="1:20" ht="12.75">
      <c r="A510" s="45"/>
      <c r="M510" s="45"/>
      <c r="N510" s="45"/>
      <c r="O510" s="45"/>
      <c r="P510" s="45"/>
      <c r="Q510" s="45"/>
      <c r="R510" s="45"/>
      <c r="S510" s="45"/>
      <c r="T510" s="45"/>
    </row>
    <row r="511" spans="1:20" ht="12.75">
      <c r="A511" s="45"/>
      <c r="M511" s="45"/>
      <c r="N511" s="45"/>
      <c r="O511" s="45"/>
      <c r="P511" s="45"/>
      <c r="Q511" s="45"/>
      <c r="R511" s="45"/>
      <c r="S511" s="45"/>
      <c r="T511" s="45"/>
    </row>
    <row r="512" spans="1:20" ht="12.75">
      <c r="A512" s="45"/>
      <c r="M512" s="45"/>
      <c r="N512" s="45"/>
      <c r="O512" s="45"/>
      <c r="P512" s="45"/>
      <c r="Q512" s="45"/>
      <c r="R512" s="45"/>
      <c r="S512" s="45"/>
      <c r="T512" s="45"/>
    </row>
    <row r="513" spans="1:20" ht="12.75">
      <c r="A513" s="45"/>
      <c r="M513" s="45"/>
      <c r="N513" s="45"/>
      <c r="O513" s="45"/>
      <c r="P513" s="45"/>
      <c r="Q513" s="45"/>
      <c r="R513" s="45"/>
      <c r="S513" s="45"/>
      <c r="T513" s="45"/>
    </row>
    <row r="514" spans="1:20" ht="12.75">
      <c r="A514" s="45"/>
      <c r="M514" s="45"/>
      <c r="N514" s="45"/>
      <c r="O514" s="45"/>
      <c r="P514" s="45"/>
      <c r="Q514" s="45"/>
      <c r="R514" s="45"/>
      <c r="S514" s="45"/>
      <c r="T514" s="45"/>
    </row>
    <row r="515" spans="1:20" ht="12.75">
      <c r="A515" s="45"/>
      <c r="M515" s="45"/>
      <c r="N515" s="45"/>
      <c r="O515" s="45"/>
      <c r="P515" s="45"/>
      <c r="Q515" s="45"/>
      <c r="R515" s="45"/>
      <c r="S515" s="45"/>
      <c r="T515" s="45"/>
    </row>
    <row r="516" spans="1:20" ht="12.75">
      <c r="A516" s="45"/>
      <c r="M516" s="45"/>
      <c r="N516" s="45"/>
      <c r="O516" s="45"/>
      <c r="P516" s="45"/>
      <c r="Q516" s="45"/>
      <c r="R516" s="45"/>
      <c r="S516" s="45"/>
      <c r="T516" s="45"/>
    </row>
    <row r="517" spans="1:20" ht="12.75">
      <c r="A517" s="45"/>
      <c r="M517" s="45"/>
      <c r="N517" s="45"/>
      <c r="O517" s="45"/>
      <c r="P517" s="45"/>
      <c r="Q517" s="45"/>
      <c r="R517" s="45"/>
      <c r="S517" s="45"/>
      <c r="T517" s="45"/>
    </row>
    <row r="518" spans="1:20" ht="12.75">
      <c r="A518" s="45"/>
      <c r="M518" s="45"/>
      <c r="N518" s="45"/>
      <c r="O518" s="45"/>
      <c r="P518" s="45"/>
      <c r="Q518" s="45"/>
      <c r="R518" s="45"/>
      <c r="S518" s="45"/>
      <c r="T518" s="45"/>
    </row>
    <row r="519" spans="1:20" ht="12.75">
      <c r="A519" s="45"/>
      <c r="M519" s="45"/>
      <c r="N519" s="45"/>
      <c r="O519" s="45"/>
      <c r="P519" s="45"/>
      <c r="Q519" s="45"/>
      <c r="R519" s="45"/>
      <c r="S519" s="45"/>
      <c r="T519" s="45"/>
    </row>
    <row r="520" spans="1:20" ht="12.75">
      <c r="A520" s="45"/>
      <c r="M520" s="45"/>
      <c r="N520" s="45"/>
      <c r="O520" s="45"/>
      <c r="P520" s="45"/>
      <c r="Q520" s="45"/>
      <c r="R520" s="45"/>
      <c r="S520" s="45"/>
      <c r="T520" s="45"/>
    </row>
    <row r="521" spans="1:20" ht="12.75">
      <c r="A521" s="45"/>
      <c r="M521" s="45"/>
      <c r="N521" s="45"/>
      <c r="O521" s="45"/>
      <c r="P521" s="45"/>
      <c r="Q521" s="45"/>
      <c r="R521" s="45"/>
      <c r="S521" s="45"/>
      <c r="T521" s="45"/>
    </row>
    <row r="522" spans="1:20" ht="12.75">
      <c r="A522" s="45"/>
      <c r="M522" s="45"/>
      <c r="N522" s="45"/>
      <c r="O522" s="45"/>
      <c r="P522" s="45"/>
      <c r="Q522" s="45"/>
      <c r="R522" s="45"/>
      <c r="S522" s="45"/>
      <c r="T522" s="45"/>
    </row>
    <row r="523" spans="1:20" ht="12.75">
      <c r="A523" s="45"/>
      <c r="M523" s="45"/>
      <c r="N523" s="45"/>
      <c r="O523" s="45"/>
      <c r="P523" s="45"/>
      <c r="Q523" s="45"/>
      <c r="R523" s="45"/>
      <c r="S523" s="45"/>
      <c r="T523" s="45"/>
    </row>
    <row r="524" spans="1:20" ht="12.75">
      <c r="A524" s="45"/>
      <c r="M524" s="45"/>
      <c r="N524" s="45"/>
      <c r="O524" s="45"/>
      <c r="P524" s="45"/>
      <c r="Q524" s="45"/>
      <c r="R524" s="45"/>
      <c r="S524" s="45"/>
      <c r="T524" s="45"/>
    </row>
    <row r="525" spans="1:20" ht="12.75">
      <c r="A525" s="45"/>
      <c r="M525" s="45"/>
      <c r="N525" s="45"/>
      <c r="O525" s="45"/>
      <c r="P525" s="45"/>
      <c r="Q525" s="45"/>
      <c r="R525" s="45"/>
      <c r="S525" s="45"/>
      <c r="T525" s="45"/>
    </row>
    <row r="526" spans="1:20" ht="12.75">
      <c r="A526" s="45"/>
      <c r="M526" s="45"/>
      <c r="N526" s="45"/>
      <c r="O526" s="45"/>
      <c r="P526" s="45"/>
      <c r="Q526" s="45"/>
      <c r="R526" s="45"/>
      <c r="S526" s="45"/>
      <c r="T526" s="45"/>
    </row>
    <row r="527" spans="1:20" ht="12.75">
      <c r="A527" s="45"/>
      <c r="M527" s="45"/>
      <c r="N527" s="45"/>
      <c r="O527" s="45"/>
      <c r="P527" s="45"/>
      <c r="Q527" s="45"/>
      <c r="R527" s="45"/>
      <c r="S527" s="45"/>
      <c r="T527" s="45"/>
    </row>
    <row r="528" spans="1:20" ht="12.75">
      <c r="A528" s="45"/>
      <c r="M528" s="45"/>
      <c r="N528" s="45"/>
      <c r="O528" s="45"/>
      <c r="P528" s="45"/>
      <c r="Q528" s="45"/>
      <c r="R528" s="45"/>
      <c r="S528" s="45"/>
      <c r="T528" s="45"/>
    </row>
    <row r="529" spans="1:20" ht="12.75">
      <c r="A529" s="45"/>
      <c r="M529" s="45"/>
      <c r="N529" s="45"/>
      <c r="O529" s="45"/>
      <c r="P529" s="45"/>
      <c r="Q529" s="45"/>
      <c r="R529" s="45"/>
      <c r="S529" s="45"/>
      <c r="T529" s="45"/>
    </row>
    <row r="530" spans="1:20" ht="12.75">
      <c r="A530" s="45"/>
      <c r="M530" s="45"/>
      <c r="N530" s="45"/>
      <c r="O530" s="45"/>
      <c r="P530" s="45"/>
      <c r="Q530" s="45"/>
      <c r="R530" s="45"/>
      <c r="S530" s="45"/>
      <c r="T530" s="45"/>
    </row>
    <row r="531" spans="1:20" ht="12.75">
      <c r="A531" s="45"/>
      <c r="M531" s="45"/>
      <c r="N531" s="45"/>
      <c r="O531" s="45"/>
      <c r="P531" s="45"/>
      <c r="Q531" s="45"/>
      <c r="R531" s="45"/>
      <c r="S531" s="45"/>
      <c r="T531" s="45"/>
    </row>
    <row r="532" spans="1:20" ht="12.75">
      <c r="A532" s="45"/>
      <c r="M532" s="45"/>
      <c r="N532" s="45"/>
      <c r="O532" s="45"/>
      <c r="P532" s="45"/>
      <c r="Q532" s="45"/>
      <c r="R532" s="45"/>
      <c r="S532" s="45"/>
      <c r="T532" s="45"/>
    </row>
    <row r="533" spans="1:20" ht="12.75">
      <c r="A533" s="45"/>
      <c r="M533" s="45"/>
      <c r="N533" s="45"/>
      <c r="O533" s="45"/>
      <c r="P533" s="45"/>
      <c r="Q533" s="45"/>
      <c r="R533" s="45"/>
      <c r="S533" s="45"/>
      <c r="T533" s="45"/>
    </row>
    <row r="534" spans="1:20" ht="12.75">
      <c r="A534" s="45"/>
      <c r="M534" s="45"/>
      <c r="N534" s="45"/>
      <c r="O534" s="45"/>
      <c r="P534" s="45"/>
      <c r="Q534" s="45"/>
      <c r="R534" s="45"/>
      <c r="S534" s="45"/>
      <c r="T534" s="45"/>
    </row>
    <row r="535" spans="1:20" ht="12.75">
      <c r="A535" s="45"/>
      <c r="M535" s="45"/>
      <c r="N535" s="45"/>
      <c r="O535" s="45"/>
      <c r="P535" s="45"/>
      <c r="Q535" s="45"/>
      <c r="R535" s="45"/>
      <c r="S535" s="45"/>
      <c r="T535" s="45"/>
    </row>
    <row r="536" spans="1:20" ht="12.75">
      <c r="A536" s="45"/>
      <c r="M536" s="45"/>
      <c r="N536" s="45"/>
      <c r="O536" s="45"/>
      <c r="P536" s="45"/>
      <c r="Q536" s="45"/>
      <c r="R536" s="45"/>
      <c r="S536" s="45"/>
      <c r="T536" s="45"/>
    </row>
    <row r="537" spans="1:20" ht="12.75">
      <c r="A537" s="45"/>
      <c r="M537" s="45"/>
      <c r="N537" s="45"/>
      <c r="O537" s="45"/>
      <c r="P537" s="45"/>
      <c r="Q537" s="45"/>
      <c r="R537" s="45"/>
      <c r="S537" s="45"/>
      <c r="T537" s="45"/>
    </row>
    <row r="538" spans="1:20" ht="12.75">
      <c r="A538" s="45"/>
      <c r="M538" s="45"/>
      <c r="N538" s="45"/>
      <c r="O538" s="45"/>
      <c r="P538" s="45"/>
      <c r="Q538" s="45"/>
      <c r="R538" s="45"/>
      <c r="S538" s="45"/>
      <c r="T538" s="45"/>
    </row>
    <row r="539" spans="1:20" ht="12.75">
      <c r="A539" s="45"/>
      <c r="M539" s="45"/>
      <c r="N539" s="45"/>
      <c r="O539" s="45"/>
      <c r="P539" s="45"/>
      <c r="Q539" s="45"/>
      <c r="R539" s="45"/>
      <c r="S539" s="45"/>
      <c r="T539" s="45"/>
    </row>
    <row r="540" spans="1:20" ht="12.75">
      <c r="A540" s="45"/>
      <c r="M540" s="45"/>
      <c r="N540" s="45"/>
      <c r="O540" s="45"/>
      <c r="P540" s="45"/>
      <c r="Q540" s="45"/>
      <c r="R540" s="45"/>
      <c r="S540" s="45"/>
      <c r="T540" s="45"/>
    </row>
    <row r="541" spans="1:20" ht="12.75">
      <c r="A541" s="45"/>
      <c r="M541" s="45"/>
      <c r="N541" s="45"/>
      <c r="O541" s="45"/>
      <c r="P541" s="45"/>
      <c r="Q541" s="45"/>
      <c r="R541" s="45"/>
      <c r="S541" s="45"/>
      <c r="T541" s="45"/>
    </row>
    <row r="542" spans="1:20" ht="12.75">
      <c r="A542" s="45"/>
      <c r="M542" s="45"/>
      <c r="N542" s="45"/>
      <c r="O542" s="45"/>
      <c r="P542" s="45"/>
      <c r="Q542" s="45"/>
      <c r="R542" s="45"/>
      <c r="S542" s="45"/>
      <c r="T542" s="45"/>
    </row>
    <row r="543" spans="1:20" ht="12.75">
      <c r="A543" s="45"/>
      <c r="M543" s="45"/>
      <c r="N543" s="45"/>
      <c r="O543" s="45"/>
      <c r="P543" s="45"/>
      <c r="Q543" s="45"/>
      <c r="R543" s="45"/>
      <c r="S543" s="45"/>
      <c r="T543" s="45"/>
    </row>
    <row r="544" spans="1:20" ht="12.75">
      <c r="A544" s="45"/>
      <c r="M544" s="45"/>
      <c r="N544" s="45"/>
      <c r="O544" s="45"/>
      <c r="P544" s="45"/>
      <c r="Q544" s="45"/>
      <c r="R544" s="45"/>
      <c r="S544" s="45"/>
      <c r="T544" s="45"/>
    </row>
    <row r="545" spans="1:20" ht="12.75">
      <c r="A545" s="45"/>
      <c r="M545" s="45"/>
      <c r="N545" s="45"/>
      <c r="O545" s="45"/>
      <c r="P545" s="45"/>
      <c r="Q545" s="45"/>
      <c r="R545" s="45"/>
      <c r="S545" s="45"/>
      <c r="T545" s="45"/>
    </row>
    <row r="546" spans="1:20" ht="12.75">
      <c r="A546" s="45"/>
      <c r="M546" s="45"/>
      <c r="N546" s="45"/>
      <c r="O546" s="45"/>
      <c r="P546" s="45"/>
      <c r="Q546" s="45"/>
      <c r="R546" s="45"/>
      <c r="S546" s="45"/>
      <c r="T546" s="45"/>
    </row>
    <row r="547" spans="1:20" ht="12.75">
      <c r="A547" s="45"/>
      <c r="M547" s="45"/>
      <c r="N547" s="45"/>
      <c r="O547" s="45"/>
      <c r="P547" s="45"/>
      <c r="Q547" s="45"/>
      <c r="R547" s="45"/>
      <c r="S547" s="45"/>
      <c r="T547" s="45"/>
    </row>
    <row r="548" spans="1:20" ht="12.75">
      <c r="A548" s="45"/>
      <c r="M548" s="45"/>
      <c r="N548" s="45"/>
      <c r="O548" s="45"/>
      <c r="P548" s="45"/>
      <c r="Q548" s="45"/>
      <c r="R548" s="45"/>
      <c r="S548" s="45"/>
      <c r="T548" s="45"/>
    </row>
    <row r="549" spans="1:20" ht="12.75">
      <c r="A549" s="45"/>
      <c r="M549" s="45"/>
      <c r="N549" s="45"/>
      <c r="O549" s="45"/>
      <c r="P549" s="45"/>
      <c r="Q549" s="45"/>
      <c r="R549" s="45"/>
      <c r="S549" s="45"/>
      <c r="T549" s="45"/>
    </row>
    <row r="550" spans="1:20" ht="12.75">
      <c r="A550" s="45"/>
      <c r="M550" s="45"/>
      <c r="N550" s="45"/>
      <c r="O550" s="45"/>
      <c r="P550" s="45"/>
      <c r="Q550" s="45"/>
      <c r="R550" s="45"/>
      <c r="S550" s="45"/>
      <c r="T550" s="45"/>
    </row>
    <row r="551" spans="1:20" ht="12.75">
      <c r="A551" s="45"/>
      <c r="M551" s="45"/>
      <c r="N551" s="45"/>
      <c r="O551" s="45"/>
      <c r="P551" s="45"/>
      <c r="Q551" s="45"/>
      <c r="R551" s="45"/>
      <c r="S551" s="45"/>
      <c r="T551" s="45"/>
    </row>
    <row r="552" spans="1:20" ht="12.75">
      <c r="A552" s="45"/>
      <c r="M552" s="45"/>
      <c r="N552" s="45"/>
      <c r="O552" s="45"/>
      <c r="P552" s="45"/>
      <c r="Q552" s="45"/>
      <c r="R552" s="45"/>
      <c r="S552" s="45"/>
      <c r="T552" s="45"/>
    </row>
    <row r="553" spans="1:20" ht="12.75">
      <c r="A553" s="45"/>
      <c r="M553" s="45"/>
      <c r="N553" s="45"/>
      <c r="O553" s="45"/>
      <c r="P553" s="45"/>
      <c r="Q553" s="45"/>
      <c r="R553" s="45"/>
      <c r="S553" s="45"/>
      <c r="T553" s="45"/>
    </row>
    <row r="554" spans="1:20" ht="12.75">
      <c r="A554" s="45"/>
      <c r="M554" s="45"/>
      <c r="N554" s="45"/>
      <c r="O554" s="45"/>
      <c r="P554" s="45"/>
      <c r="Q554" s="45"/>
      <c r="R554" s="45"/>
      <c r="S554" s="45"/>
      <c r="T554" s="45"/>
    </row>
    <row r="555" spans="1:20" ht="12.75">
      <c r="A555" s="45"/>
      <c r="M555" s="45"/>
      <c r="N555" s="45"/>
      <c r="O555" s="45"/>
      <c r="P555" s="45"/>
      <c r="Q555" s="45"/>
      <c r="R555" s="45"/>
      <c r="S555" s="45"/>
      <c r="T555" s="45"/>
    </row>
    <row r="556" spans="1:20" ht="12.75">
      <c r="A556" s="45"/>
      <c r="M556" s="45"/>
      <c r="N556" s="45"/>
      <c r="O556" s="45"/>
      <c r="P556" s="45"/>
      <c r="Q556" s="45"/>
      <c r="R556" s="45"/>
      <c r="S556" s="45"/>
      <c r="T556" s="45"/>
    </row>
    <row r="557" spans="1:20" ht="12.75">
      <c r="A557" s="45"/>
      <c r="M557" s="45"/>
      <c r="N557" s="45"/>
      <c r="O557" s="45"/>
      <c r="P557" s="45"/>
      <c r="Q557" s="45"/>
      <c r="R557" s="45"/>
      <c r="S557" s="45"/>
      <c r="T557" s="45"/>
    </row>
    <row r="558" spans="1:20" ht="12.75">
      <c r="A558" s="45"/>
      <c r="M558" s="45"/>
      <c r="N558" s="45"/>
      <c r="O558" s="45"/>
      <c r="P558" s="45"/>
      <c r="Q558" s="45"/>
      <c r="R558" s="45"/>
      <c r="S558" s="45"/>
      <c r="T558" s="45"/>
    </row>
    <row r="559" spans="1:20" ht="12.75">
      <c r="A559" s="45"/>
      <c r="M559" s="45"/>
      <c r="N559" s="45"/>
      <c r="O559" s="45"/>
      <c r="P559" s="45"/>
      <c r="Q559" s="45"/>
      <c r="R559" s="45"/>
      <c r="S559" s="45"/>
      <c r="T559" s="45"/>
    </row>
    <row r="560" spans="1:20" ht="12.75">
      <c r="A560" s="45"/>
      <c r="M560" s="45"/>
      <c r="N560" s="45"/>
      <c r="O560" s="45"/>
      <c r="P560" s="45"/>
      <c r="Q560" s="45"/>
      <c r="R560" s="45"/>
      <c r="S560" s="45"/>
      <c r="T560" s="45"/>
    </row>
    <row r="561" spans="1:20" ht="12.75">
      <c r="A561" s="45"/>
      <c r="M561" s="45"/>
      <c r="N561" s="45"/>
      <c r="O561" s="45"/>
      <c r="P561" s="45"/>
      <c r="Q561" s="45"/>
      <c r="R561" s="45"/>
      <c r="S561" s="45"/>
      <c r="T561" s="45"/>
    </row>
    <row r="562" spans="1:20" ht="12.75">
      <c r="A562" s="45"/>
      <c r="M562" s="45"/>
      <c r="N562" s="45"/>
      <c r="O562" s="45"/>
      <c r="P562" s="45"/>
      <c r="Q562" s="45"/>
      <c r="R562" s="45"/>
      <c r="S562" s="45"/>
      <c r="T562" s="45"/>
    </row>
    <row r="563" spans="1:20" ht="12.75">
      <c r="A563" s="45"/>
      <c r="M563" s="45"/>
      <c r="N563" s="45"/>
      <c r="O563" s="45"/>
      <c r="P563" s="45"/>
      <c r="Q563" s="45"/>
      <c r="R563" s="45"/>
      <c r="S563" s="45"/>
      <c r="T563" s="45"/>
    </row>
    <row r="564" spans="1:20" ht="12.75">
      <c r="A564" s="45"/>
      <c r="M564" s="45"/>
      <c r="N564" s="45"/>
      <c r="O564" s="45"/>
      <c r="P564" s="45"/>
      <c r="Q564" s="45"/>
      <c r="R564" s="45"/>
      <c r="S564" s="45"/>
      <c r="T564" s="45"/>
    </row>
    <row r="565" spans="1:20" ht="12.75">
      <c r="A565" s="45"/>
      <c r="M565" s="45"/>
      <c r="N565" s="45"/>
      <c r="O565" s="45"/>
      <c r="P565" s="45"/>
      <c r="Q565" s="45"/>
      <c r="R565" s="45"/>
      <c r="S565" s="45"/>
      <c r="T565" s="45"/>
    </row>
    <row r="566" spans="1:20" ht="12.75">
      <c r="A566" s="45"/>
      <c r="M566" s="45"/>
      <c r="N566" s="45"/>
      <c r="O566" s="45"/>
      <c r="P566" s="45"/>
      <c r="Q566" s="45"/>
      <c r="R566" s="45"/>
      <c r="S566" s="45"/>
      <c r="T566" s="45"/>
    </row>
    <row r="567" spans="1:20" ht="12.75">
      <c r="A567" s="45"/>
      <c r="M567" s="45"/>
      <c r="N567" s="45"/>
      <c r="O567" s="45"/>
      <c r="P567" s="45"/>
      <c r="Q567" s="45"/>
      <c r="R567" s="45"/>
      <c r="S567" s="45"/>
      <c r="T567" s="45"/>
    </row>
    <row r="568" spans="1:20" ht="12.75">
      <c r="A568" s="45"/>
      <c r="M568" s="45"/>
      <c r="N568" s="45"/>
      <c r="O568" s="45"/>
      <c r="P568" s="45"/>
      <c r="Q568" s="45"/>
      <c r="R568" s="45"/>
      <c r="S568" s="45"/>
      <c r="T568" s="45"/>
    </row>
    <row r="569" spans="1:20" ht="12.75">
      <c r="A569" s="45"/>
      <c r="M569" s="45"/>
      <c r="N569" s="45"/>
      <c r="O569" s="45"/>
      <c r="P569" s="45"/>
      <c r="Q569" s="45"/>
      <c r="R569" s="45"/>
      <c r="S569" s="45"/>
      <c r="T569" s="45"/>
    </row>
    <row r="570" spans="1:20" ht="12.75">
      <c r="A570" s="45"/>
      <c r="M570" s="45"/>
      <c r="N570" s="45"/>
      <c r="O570" s="45"/>
      <c r="P570" s="45"/>
      <c r="Q570" s="45"/>
      <c r="R570" s="45"/>
      <c r="S570" s="45"/>
      <c r="T570" s="45"/>
    </row>
    <row r="571" spans="1:20" ht="12.75">
      <c r="A571" s="45"/>
      <c r="M571" s="45"/>
      <c r="N571" s="45"/>
      <c r="O571" s="45"/>
      <c r="P571" s="45"/>
      <c r="Q571" s="45"/>
      <c r="R571" s="45"/>
      <c r="S571" s="45"/>
      <c r="T571" s="45"/>
    </row>
    <row r="572" spans="1:20" ht="12.75">
      <c r="A572" s="45"/>
      <c r="M572" s="45"/>
      <c r="N572" s="45"/>
      <c r="O572" s="45"/>
      <c r="P572" s="45"/>
      <c r="Q572" s="45"/>
      <c r="R572" s="45"/>
      <c r="S572" s="45"/>
      <c r="T572" s="45"/>
    </row>
    <row r="573" spans="1:20" ht="12.75">
      <c r="A573" s="45"/>
      <c r="M573" s="45"/>
      <c r="N573" s="45"/>
      <c r="O573" s="45"/>
      <c r="P573" s="45"/>
      <c r="Q573" s="45"/>
      <c r="R573" s="45"/>
      <c r="S573" s="45"/>
      <c r="T573" s="45"/>
    </row>
    <row r="574" spans="1:20" ht="12.75">
      <c r="A574" s="45"/>
      <c r="M574" s="45"/>
      <c r="N574" s="45"/>
      <c r="O574" s="45"/>
      <c r="P574" s="45"/>
      <c r="Q574" s="45"/>
      <c r="R574" s="45"/>
      <c r="S574" s="45"/>
      <c r="T574" s="45"/>
    </row>
    <row r="575" spans="1:20" ht="12.75">
      <c r="A575" s="45"/>
      <c r="M575" s="45"/>
      <c r="N575" s="45"/>
      <c r="O575" s="45"/>
      <c r="P575" s="45"/>
      <c r="Q575" s="45"/>
      <c r="R575" s="45"/>
      <c r="S575" s="45"/>
      <c r="T575" s="45"/>
    </row>
    <row r="576" spans="1:20" ht="12.75">
      <c r="A576" s="45"/>
      <c r="M576" s="45"/>
      <c r="N576" s="45"/>
      <c r="O576" s="45"/>
      <c r="P576" s="45"/>
      <c r="Q576" s="45"/>
      <c r="R576" s="45"/>
      <c r="S576" s="45"/>
      <c r="T576" s="45"/>
    </row>
    <row r="577" spans="1:20" ht="12.75">
      <c r="A577" s="45"/>
      <c r="M577" s="45"/>
      <c r="N577" s="45"/>
      <c r="O577" s="45"/>
      <c r="P577" s="45"/>
      <c r="Q577" s="45"/>
      <c r="R577" s="45"/>
      <c r="S577" s="45"/>
      <c r="T577" s="45"/>
    </row>
    <row r="578" spans="1:20" ht="12.75">
      <c r="A578" s="45"/>
      <c r="M578" s="45"/>
      <c r="N578" s="45"/>
      <c r="O578" s="45"/>
      <c r="P578" s="45"/>
      <c r="Q578" s="45"/>
      <c r="R578" s="45"/>
      <c r="S578" s="45"/>
      <c r="T578" s="45"/>
    </row>
    <row r="579" spans="1:20" ht="12.75">
      <c r="A579" s="45"/>
      <c r="M579" s="45"/>
      <c r="N579" s="45"/>
      <c r="O579" s="45"/>
      <c r="P579" s="45"/>
      <c r="Q579" s="45"/>
      <c r="R579" s="45"/>
      <c r="S579" s="45"/>
      <c r="T579" s="45"/>
    </row>
    <row r="580" spans="1:20" ht="12.75">
      <c r="A580" s="45"/>
      <c r="M580" s="45"/>
      <c r="N580" s="45"/>
      <c r="O580" s="45"/>
      <c r="P580" s="45"/>
      <c r="Q580" s="45"/>
      <c r="R580" s="45"/>
      <c r="S580" s="45"/>
      <c r="T580" s="45"/>
    </row>
    <row r="581" spans="1:20" ht="12.75">
      <c r="A581" s="45"/>
      <c r="M581" s="45"/>
      <c r="N581" s="45"/>
      <c r="O581" s="45"/>
      <c r="P581" s="45"/>
      <c r="Q581" s="45"/>
      <c r="R581" s="45"/>
      <c r="S581" s="45"/>
      <c r="T581" s="45"/>
    </row>
    <row r="582" spans="1:20" ht="12.75">
      <c r="A582" s="45"/>
      <c r="M582" s="45"/>
      <c r="N582" s="45"/>
      <c r="O582" s="45"/>
      <c r="P582" s="45"/>
      <c r="Q582" s="45"/>
      <c r="R582" s="45"/>
      <c r="S582" s="45"/>
      <c r="T582" s="45"/>
    </row>
    <row r="583" spans="1:20" ht="12.75">
      <c r="A583" s="45"/>
      <c r="M583" s="45"/>
      <c r="N583" s="45"/>
      <c r="O583" s="45"/>
      <c r="P583" s="45"/>
      <c r="Q583" s="45"/>
      <c r="R583" s="45"/>
      <c r="S583" s="45"/>
      <c r="T583" s="45"/>
    </row>
    <row r="584" spans="1:20" ht="12.75">
      <c r="A584" s="45"/>
      <c r="M584" s="45"/>
      <c r="N584" s="45"/>
      <c r="O584" s="45"/>
      <c r="P584" s="45"/>
      <c r="Q584" s="45"/>
      <c r="R584" s="45"/>
      <c r="S584" s="45"/>
      <c r="T584" s="45"/>
    </row>
    <row r="585" spans="1:20" ht="12.75">
      <c r="A585" s="45"/>
      <c r="M585" s="45"/>
      <c r="N585" s="45"/>
      <c r="O585" s="45"/>
      <c r="P585" s="45"/>
      <c r="Q585" s="45"/>
      <c r="R585" s="45"/>
      <c r="S585" s="45"/>
      <c r="T585" s="45"/>
    </row>
    <row r="586" spans="1:20" ht="12.75">
      <c r="A586" s="45"/>
      <c r="M586" s="45"/>
      <c r="N586" s="45"/>
      <c r="O586" s="45"/>
      <c r="P586" s="45"/>
      <c r="Q586" s="45"/>
      <c r="R586" s="45"/>
      <c r="S586" s="45"/>
      <c r="T586" s="45"/>
    </row>
    <row r="587" spans="1:20" ht="12.75">
      <c r="A587" s="45"/>
      <c r="M587" s="45"/>
      <c r="N587" s="45"/>
      <c r="O587" s="45"/>
      <c r="P587" s="45"/>
      <c r="Q587" s="45"/>
      <c r="R587" s="45"/>
      <c r="S587" s="45"/>
      <c r="T587" s="45"/>
    </row>
    <row r="588" spans="1:20" ht="12.75">
      <c r="A588" s="45"/>
      <c r="M588" s="45"/>
      <c r="N588" s="45"/>
      <c r="O588" s="45"/>
      <c r="P588" s="45"/>
      <c r="Q588" s="45"/>
      <c r="R588" s="45"/>
      <c r="S588" s="45"/>
      <c r="T588" s="45"/>
    </row>
    <row r="589" spans="1:20" ht="12.75">
      <c r="A589" s="45"/>
      <c r="M589" s="45"/>
      <c r="N589" s="45"/>
      <c r="O589" s="45"/>
      <c r="P589" s="45"/>
      <c r="Q589" s="45"/>
      <c r="R589" s="45"/>
      <c r="S589" s="45"/>
      <c r="T589" s="45"/>
    </row>
    <row r="590" spans="1:20" ht="12.75">
      <c r="A590" s="45"/>
      <c r="M590" s="45"/>
      <c r="N590" s="45"/>
      <c r="O590" s="45"/>
      <c r="P590" s="45"/>
      <c r="Q590" s="45"/>
      <c r="R590" s="45"/>
      <c r="S590" s="45"/>
      <c r="T590" s="45"/>
    </row>
    <row r="591" spans="1:20" ht="12.75">
      <c r="A591" s="45"/>
      <c r="M591" s="45"/>
      <c r="N591" s="45"/>
      <c r="O591" s="45"/>
      <c r="P591" s="45"/>
      <c r="Q591" s="45"/>
      <c r="R591" s="45"/>
      <c r="S591" s="45"/>
      <c r="T591" s="45"/>
    </row>
    <row r="592" spans="1:20" ht="12.75">
      <c r="A592" s="45"/>
      <c r="M592" s="45"/>
      <c r="N592" s="45"/>
      <c r="O592" s="45"/>
      <c r="P592" s="45"/>
      <c r="Q592" s="45"/>
      <c r="R592" s="45"/>
      <c r="S592" s="45"/>
      <c r="T592" s="45"/>
    </row>
    <row r="593" spans="1:20" ht="12.75">
      <c r="A593" s="45"/>
      <c r="M593" s="45"/>
      <c r="N593" s="45"/>
      <c r="O593" s="45"/>
      <c r="P593" s="45"/>
      <c r="Q593" s="45"/>
      <c r="R593" s="45"/>
      <c r="S593" s="45"/>
      <c r="T593" s="45"/>
    </row>
    <row r="594" spans="1:20" ht="12.75">
      <c r="A594" s="45"/>
      <c r="M594" s="45"/>
      <c r="N594" s="45"/>
      <c r="O594" s="45"/>
      <c r="P594" s="45"/>
      <c r="Q594" s="45"/>
      <c r="R594" s="45"/>
      <c r="S594" s="45"/>
      <c r="T594" s="45"/>
    </row>
    <row r="595" spans="1:20" ht="12.75">
      <c r="A595" s="45"/>
      <c r="M595" s="45"/>
      <c r="N595" s="45"/>
      <c r="O595" s="45"/>
      <c r="P595" s="45"/>
      <c r="Q595" s="45"/>
      <c r="R595" s="45"/>
      <c r="S595" s="45"/>
      <c r="T595" s="45"/>
    </row>
    <row r="596" spans="1:20" ht="12.75">
      <c r="A596" s="45"/>
      <c r="M596" s="45"/>
      <c r="N596" s="45"/>
      <c r="O596" s="45"/>
      <c r="P596" s="45"/>
      <c r="Q596" s="45"/>
      <c r="R596" s="45"/>
      <c r="S596" s="45"/>
      <c r="T596" s="45"/>
    </row>
    <row r="597" spans="1:20" ht="12.75">
      <c r="A597" s="45"/>
      <c r="M597" s="45"/>
      <c r="N597" s="45"/>
      <c r="O597" s="45"/>
      <c r="P597" s="45"/>
      <c r="Q597" s="45"/>
      <c r="R597" s="45"/>
      <c r="S597" s="45"/>
      <c r="T597" s="45"/>
    </row>
    <row r="598" spans="1:20" ht="12.75">
      <c r="A598" s="45"/>
      <c r="M598" s="45"/>
      <c r="N598" s="45"/>
      <c r="O598" s="45"/>
      <c r="P598" s="45"/>
      <c r="Q598" s="45"/>
      <c r="R598" s="45"/>
      <c r="S598" s="45"/>
      <c r="T598" s="45"/>
    </row>
    <row r="599" spans="1:20" ht="12.75">
      <c r="A599" s="45"/>
      <c r="M599" s="45"/>
      <c r="N599" s="45"/>
      <c r="O599" s="45"/>
      <c r="P599" s="45"/>
      <c r="Q599" s="45"/>
      <c r="R599" s="45"/>
      <c r="S599" s="45"/>
      <c r="T599" s="45"/>
    </row>
    <row r="600" spans="1:20" ht="12.75">
      <c r="A600" s="45"/>
      <c r="M600" s="45"/>
      <c r="N600" s="45"/>
      <c r="O600" s="45"/>
      <c r="P600" s="45"/>
      <c r="Q600" s="45"/>
      <c r="R600" s="45"/>
      <c r="S600" s="45"/>
      <c r="T600" s="45"/>
    </row>
    <row r="601" spans="1:20" ht="12.75">
      <c r="A601" s="45"/>
      <c r="M601" s="45"/>
      <c r="N601" s="45"/>
      <c r="O601" s="45"/>
      <c r="P601" s="45"/>
      <c r="Q601" s="45"/>
      <c r="R601" s="45"/>
      <c r="S601" s="45"/>
      <c r="T601" s="45"/>
    </row>
    <row r="602" spans="1:20" ht="12.75">
      <c r="A602" s="45"/>
      <c r="M602" s="45"/>
      <c r="N602" s="45"/>
      <c r="O602" s="45"/>
      <c r="P602" s="45"/>
      <c r="Q602" s="45"/>
      <c r="R602" s="45"/>
      <c r="S602" s="45"/>
      <c r="T602" s="45"/>
    </row>
    <row r="603" spans="1:20" ht="12.75">
      <c r="A603" s="45"/>
      <c r="M603" s="45"/>
      <c r="N603" s="45"/>
      <c r="O603" s="45"/>
      <c r="P603" s="45"/>
      <c r="Q603" s="45"/>
      <c r="R603" s="45"/>
      <c r="S603" s="45"/>
      <c r="T603" s="45"/>
    </row>
    <row r="604" spans="1:20" ht="12.75">
      <c r="A604" s="45"/>
      <c r="M604" s="45"/>
      <c r="N604" s="45"/>
      <c r="O604" s="45"/>
      <c r="P604" s="45"/>
      <c r="Q604" s="45"/>
      <c r="R604" s="45"/>
      <c r="S604" s="45"/>
      <c r="T604" s="45"/>
    </row>
    <row r="605" spans="1:20" ht="12.75">
      <c r="A605" s="45"/>
      <c r="M605" s="45"/>
      <c r="N605" s="45"/>
      <c r="O605" s="45"/>
      <c r="P605" s="45"/>
      <c r="Q605" s="45"/>
      <c r="R605" s="45"/>
      <c r="S605" s="45"/>
      <c r="T605" s="45"/>
    </row>
    <row r="606" spans="1:20" ht="12.75">
      <c r="A606" s="45"/>
      <c r="M606" s="45"/>
      <c r="N606" s="45"/>
      <c r="O606" s="45"/>
      <c r="P606" s="45"/>
      <c r="Q606" s="45"/>
      <c r="R606" s="45"/>
      <c r="S606" s="45"/>
      <c r="T606" s="45"/>
    </row>
    <row r="607" spans="1:20" ht="12.75">
      <c r="A607" s="45"/>
      <c r="M607" s="45"/>
      <c r="N607" s="45"/>
      <c r="O607" s="45"/>
      <c r="P607" s="45"/>
      <c r="Q607" s="45"/>
      <c r="R607" s="45"/>
      <c r="S607" s="45"/>
      <c r="T607" s="45"/>
    </row>
    <row r="608" spans="1:20" ht="12.75">
      <c r="A608" s="45"/>
      <c r="M608" s="45"/>
      <c r="N608" s="45"/>
      <c r="O608" s="45"/>
      <c r="P608" s="45"/>
      <c r="Q608" s="45"/>
      <c r="R608" s="45"/>
      <c r="S608" s="45"/>
      <c r="T608" s="45"/>
    </row>
    <row r="609" spans="1:20" ht="12.75">
      <c r="A609" s="45"/>
      <c r="M609" s="45"/>
      <c r="N609" s="45"/>
      <c r="O609" s="45"/>
      <c r="P609" s="45"/>
      <c r="Q609" s="45"/>
      <c r="R609" s="45"/>
      <c r="S609" s="45"/>
      <c r="T609" s="45"/>
    </row>
    <row r="610" spans="1:20" ht="12.75">
      <c r="A610" s="45"/>
      <c r="M610" s="45"/>
      <c r="N610" s="45"/>
      <c r="O610" s="45"/>
      <c r="P610" s="45"/>
      <c r="Q610" s="45"/>
      <c r="R610" s="45"/>
      <c r="S610" s="45"/>
      <c r="T610" s="45"/>
    </row>
    <row r="611" spans="1:20" ht="12.75">
      <c r="A611" s="45"/>
      <c r="M611" s="45"/>
      <c r="N611" s="45"/>
      <c r="O611" s="45"/>
      <c r="P611" s="45"/>
      <c r="Q611" s="45"/>
      <c r="R611" s="45"/>
      <c r="S611" s="45"/>
      <c r="T611" s="45"/>
    </row>
    <row r="612" spans="1:20" ht="12.75">
      <c r="A612" s="45"/>
      <c r="M612" s="45"/>
      <c r="N612" s="45"/>
      <c r="O612" s="45"/>
      <c r="P612" s="45"/>
      <c r="Q612" s="45"/>
      <c r="R612" s="45"/>
      <c r="S612" s="45"/>
      <c r="T612" s="45"/>
    </row>
    <row r="613" spans="1:20" ht="12.75">
      <c r="A613" s="45"/>
      <c r="M613" s="45"/>
      <c r="N613" s="45"/>
      <c r="O613" s="45"/>
      <c r="P613" s="45"/>
      <c r="Q613" s="45"/>
      <c r="R613" s="45"/>
      <c r="S613" s="45"/>
      <c r="T613" s="45"/>
    </row>
    <row r="614" spans="1:20" ht="12.75">
      <c r="A614" s="45"/>
      <c r="M614" s="45"/>
      <c r="N614" s="45"/>
      <c r="O614" s="45"/>
      <c r="P614" s="45"/>
      <c r="Q614" s="45"/>
      <c r="R614" s="45"/>
      <c r="S614" s="45"/>
      <c r="T614" s="45"/>
    </row>
    <row r="615" spans="1:20" ht="12.75">
      <c r="A615" s="45"/>
      <c r="M615" s="45"/>
      <c r="N615" s="45"/>
      <c r="O615" s="45"/>
      <c r="P615" s="45"/>
      <c r="Q615" s="45"/>
      <c r="R615" s="45"/>
      <c r="S615" s="45"/>
      <c r="T615" s="45"/>
    </row>
    <row r="616" spans="1:20" ht="12.75">
      <c r="A616" s="45"/>
      <c r="M616" s="45"/>
      <c r="N616" s="45"/>
      <c r="O616" s="45"/>
      <c r="P616" s="45"/>
      <c r="Q616" s="45"/>
      <c r="R616" s="45"/>
      <c r="S616" s="45"/>
      <c r="T616" s="45"/>
    </row>
    <row r="617" spans="1:20" ht="12.75">
      <c r="A617" s="45"/>
      <c r="M617" s="45"/>
      <c r="N617" s="45"/>
      <c r="O617" s="45"/>
      <c r="P617" s="45"/>
      <c r="Q617" s="45"/>
      <c r="R617" s="45"/>
      <c r="S617" s="45"/>
      <c r="T617" s="45"/>
    </row>
    <row r="618" spans="1:20" ht="12.75">
      <c r="A618" s="45"/>
      <c r="M618" s="45"/>
      <c r="N618" s="45"/>
      <c r="O618" s="45"/>
      <c r="P618" s="45"/>
      <c r="Q618" s="45"/>
      <c r="R618" s="45"/>
      <c r="S618" s="45"/>
      <c r="T618" s="45"/>
    </row>
    <row r="619" spans="1:20" ht="12.75">
      <c r="A619" s="45"/>
      <c r="M619" s="45"/>
      <c r="N619" s="45"/>
      <c r="O619" s="45"/>
      <c r="P619" s="45"/>
      <c r="Q619" s="45"/>
      <c r="R619" s="45"/>
      <c r="S619" s="45"/>
      <c r="T619" s="45"/>
    </row>
    <row r="620" spans="1:20" ht="12.75">
      <c r="A620" s="45"/>
      <c r="M620" s="45"/>
      <c r="N620" s="45"/>
      <c r="O620" s="45"/>
      <c r="P620" s="45"/>
      <c r="Q620" s="45"/>
      <c r="R620" s="45"/>
      <c r="S620" s="45"/>
      <c r="T620" s="45"/>
    </row>
    <row r="621" spans="1:20" ht="12.75">
      <c r="A621" s="45"/>
      <c r="M621" s="45"/>
      <c r="N621" s="45"/>
      <c r="O621" s="45"/>
      <c r="P621" s="45"/>
      <c r="Q621" s="45"/>
      <c r="R621" s="45"/>
      <c r="S621" s="45"/>
      <c r="T621" s="45"/>
    </row>
    <row r="622" spans="1:20" ht="12.75">
      <c r="A622" s="45"/>
      <c r="M622" s="45"/>
      <c r="N622" s="45"/>
      <c r="O622" s="45"/>
      <c r="P622" s="45"/>
      <c r="Q622" s="45"/>
      <c r="R622" s="45"/>
      <c r="S622" s="45"/>
      <c r="T622" s="45"/>
    </row>
    <row r="623" spans="1:20" ht="12.75">
      <c r="A623" s="45"/>
      <c r="M623" s="45"/>
      <c r="N623" s="45"/>
      <c r="O623" s="45"/>
      <c r="P623" s="45"/>
      <c r="Q623" s="45"/>
      <c r="R623" s="45"/>
      <c r="S623" s="45"/>
      <c r="T623" s="45"/>
    </row>
    <row r="624" spans="1:20" ht="12.75">
      <c r="A624" s="45"/>
      <c r="M624" s="45"/>
      <c r="N624" s="45"/>
      <c r="O624" s="45"/>
      <c r="P624" s="45"/>
      <c r="Q624" s="45"/>
      <c r="R624" s="45"/>
      <c r="S624" s="45"/>
      <c r="T624" s="45"/>
    </row>
    <row r="625" spans="1:20" ht="12.75">
      <c r="A625" s="45"/>
      <c r="M625" s="45"/>
      <c r="N625" s="45"/>
      <c r="O625" s="45"/>
      <c r="P625" s="45"/>
      <c r="Q625" s="45"/>
      <c r="R625" s="45"/>
      <c r="S625" s="45"/>
      <c r="T625" s="45"/>
    </row>
    <row r="626" spans="1:20" ht="12.75">
      <c r="A626" s="45"/>
      <c r="M626" s="45"/>
      <c r="N626" s="45"/>
      <c r="O626" s="45"/>
      <c r="P626" s="45"/>
      <c r="Q626" s="45"/>
      <c r="R626" s="45"/>
      <c r="S626" s="45"/>
      <c r="T626" s="45"/>
    </row>
    <row r="627" spans="1:20" ht="12.75">
      <c r="A627" s="45"/>
      <c r="M627" s="45"/>
      <c r="N627" s="45"/>
      <c r="O627" s="45"/>
      <c r="P627" s="45"/>
      <c r="Q627" s="45"/>
      <c r="R627" s="45"/>
      <c r="S627" s="45"/>
      <c r="T627" s="45"/>
    </row>
    <row r="628" spans="1:20" ht="12.75">
      <c r="A628" s="45"/>
      <c r="M628" s="45"/>
      <c r="N628" s="45"/>
      <c r="O628" s="45"/>
      <c r="P628" s="45"/>
      <c r="Q628" s="45"/>
      <c r="R628" s="45"/>
      <c r="S628" s="45"/>
      <c r="T628" s="45"/>
    </row>
    <row r="629" spans="1:20" ht="12.75">
      <c r="A629" s="45"/>
      <c r="M629" s="45"/>
      <c r="N629" s="45"/>
      <c r="O629" s="45"/>
      <c r="P629" s="45"/>
      <c r="Q629" s="45"/>
      <c r="R629" s="45"/>
      <c r="S629" s="45"/>
      <c r="T629" s="45"/>
    </row>
    <row r="630" spans="1:20" ht="12.75">
      <c r="A630" s="45"/>
      <c r="M630" s="45"/>
      <c r="N630" s="45"/>
      <c r="O630" s="45"/>
      <c r="P630" s="45"/>
      <c r="Q630" s="45"/>
      <c r="R630" s="45"/>
      <c r="S630" s="45"/>
      <c r="T630" s="45"/>
    </row>
    <row r="631" spans="1:20" ht="12.75">
      <c r="A631" s="45"/>
      <c r="M631" s="45"/>
      <c r="N631" s="45"/>
      <c r="O631" s="45"/>
      <c r="P631" s="45"/>
      <c r="Q631" s="45"/>
      <c r="R631" s="45"/>
      <c r="S631" s="45"/>
      <c r="T631" s="45"/>
    </row>
    <row r="632" spans="1:20" ht="12.75">
      <c r="A632" s="45"/>
      <c r="M632" s="45"/>
      <c r="N632" s="45"/>
      <c r="O632" s="45"/>
      <c r="P632" s="45"/>
      <c r="Q632" s="45"/>
      <c r="R632" s="45"/>
      <c r="S632" s="45"/>
      <c r="T632" s="45"/>
    </row>
    <row r="633" spans="1:20" ht="12.75">
      <c r="A633" s="45"/>
      <c r="M633" s="45"/>
      <c r="N633" s="45"/>
      <c r="O633" s="45"/>
      <c r="P633" s="45"/>
      <c r="Q633" s="45"/>
      <c r="R633" s="45"/>
      <c r="S633" s="45"/>
      <c r="T633" s="45"/>
    </row>
    <row r="634" spans="1:20" ht="12.75">
      <c r="A634" s="45"/>
      <c r="M634" s="45"/>
      <c r="N634" s="45"/>
      <c r="O634" s="45"/>
      <c r="P634" s="45"/>
      <c r="Q634" s="45"/>
      <c r="R634" s="45"/>
      <c r="S634" s="45"/>
      <c r="T634" s="45"/>
    </row>
    <row r="635" spans="1:20" ht="12.75">
      <c r="A635" s="45"/>
      <c r="M635" s="45"/>
      <c r="N635" s="45"/>
      <c r="O635" s="45"/>
      <c r="P635" s="45"/>
      <c r="Q635" s="45"/>
      <c r="R635" s="45"/>
      <c r="S635" s="45"/>
      <c r="T635" s="45"/>
    </row>
    <row r="636" spans="1:20" ht="12.75">
      <c r="A636" s="45"/>
      <c r="M636" s="45"/>
      <c r="N636" s="45"/>
      <c r="O636" s="45"/>
      <c r="P636" s="45"/>
      <c r="Q636" s="45"/>
      <c r="R636" s="45"/>
      <c r="S636" s="45"/>
      <c r="T636" s="45"/>
    </row>
    <row r="637" spans="1:20" ht="12.75">
      <c r="A637" s="45"/>
      <c r="M637" s="45"/>
      <c r="N637" s="45"/>
      <c r="O637" s="45"/>
      <c r="P637" s="45"/>
      <c r="Q637" s="45"/>
      <c r="R637" s="45"/>
      <c r="S637" s="45"/>
      <c r="T637" s="45"/>
    </row>
    <row r="638" spans="1:20" ht="12.75">
      <c r="A638" s="45"/>
      <c r="M638" s="45"/>
      <c r="N638" s="45"/>
      <c r="O638" s="45"/>
      <c r="P638" s="45"/>
      <c r="Q638" s="45"/>
      <c r="R638" s="45"/>
      <c r="S638" s="45"/>
      <c r="T638" s="45"/>
    </row>
    <row r="639" spans="1:20" ht="12.75">
      <c r="A639" s="45"/>
      <c r="M639" s="45"/>
      <c r="N639" s="45"/>
      <c r="O639" s="45"/>
      <c r="P639" s="45"/>
      <c r="Q639" s="45"/>
      <c r="R639" s="45"/>
      <c r="S639" s="45"/>
      <c r="T639" s="45"/>
    </row>
    <row r="640" spans="1:20" ht="12.75">
      <c r="A640" s="45"/>
      <c r="M640" s="45"/>
      <c r="N640" s="45"/>
      <c r="O640" s="45"/>
      <c r="P640" s="45"/>
      <c r="Q640" s="45"/>
      <c r="R640" s="45"/>
      <c r="S640" s="45"/>
      <c r="T640" s="45"/>
    </row>
    <row r="641" spans="1:20" ht="12.75">
      <c r="A641" s="45"/>
      <c r="M641" s="45"/>
      <c r="N641" s="45"/>
      <c r="O641" s="45"/>
      <c r="P641" s="45"/>
      <c r="Q641" s="45"/>
      <c r="R641" s="45"/>
      <c r="S641" s="45"/>
      <c r="T641" s="45"/>
    </row>
    <row r="642" spans="1:20" ht="12.75">
      <c r="A642" s="45"/>
      <c r="M642" s="45"/>
      <c r="N642" s="45"/>
      <c r="O642" s="45"/>
      <c r="P642" s="45"/>
      <c r="Q642" s="45"/>
      <c r="R642" s="45"/>
      <c r="S642" s="45"/>
      <c r="T642" s="45"/>
    </row>
    <row r="643" spans="1:20" ht="12.75">
      <c r="A643" s="45"/>
      <c r="M643" s="45"/>
      <c r="N643" s="45"/>
      <c r="O643" s="45"/>
      <c r="P643" s="45"/>
      <c r="Q643" s="45"/>
      <c r="R643" s="45"/>
      <c r="S643" s="45"/>
      <c r="T643" s="45"/>
    </row>
    <row r="644" spans="1:20" ht="12.75">
      <c r="A644" s="45"/>
      <c r="M644" s="45"/>
      <c r="N644" s="45"/>
      <c r="O644" s="45"/>
      <c r="P644" s="45"/>
      <c r="Q644" s="45"/>
      <c r="R644" s="45"/>
      <c r="S644" s="45"/>
      <c r="T644" s="45"/>
    </row>
    <row r="645" spans="1:20" ht="12.75">
      <c r="A645" s="45"/>
      <c r="M645" s="45"/>
      <c r="N645" s="45"/>
      <c r="O645" s="45"/>
      <c r="P645" s="45"/>
      <c r="Q645" s="45"/>
      <c r="R645" s="45"/>
      <c r="S645" s="45"/>
      <c r="T645" s="45"/>
    </row>
    <row r="646" spans="1:20" ht="12.75">
      <c r="A646" s="45"/>
      <c r="M646" s="45"/>
      <c r="N646" s="45"/>
      <c r="O646" s="45"/>
      <c r="P646" s="45"/>
      <c r="Q646" s="45"/>
      <c r="R646" s="45"/>
      <c r="S646" s="45"/>
      <c r="T646" s="45"/>
    </row>
    <row r="647" spans="1:20" ht="12.75">
      <c r="A647" s="45"/>
      <c r="M647" s="45"/>
      <c r="N647" s="45"/>
      <c r="O647" s="45"/>
      <c r="P647" s="45"/>
      <c r="Q647" s="45"/>
      <c r="R647" s="45"/>
      <c r="S647" s="45"/>
      <c r="T647" s="45"/>
    </row>
    <row r="648" spans="1:20" ht="12.75">
      <c r="A648" s="45"/>
      <c r="M648" s="45"/>
      <c r="N648" s="45"/>
      <c r="O648" s="45"/>
      <c r="P648" s="45"/>
      <c r="Q648" s="45"/>
      <c r="R648" s="45"/>
      <c r="S648" s="45"/>
      <c r="T648" s="45"/>
    </row>
    <row r="649" spans="1:20" ht="12.75">
      <c r="A649" s="45"/>
      <c r="M649" s="45"/>
      <c r="N649" s="45"/>
      <c r="O649" s="45"/>
      <c r="P649" s="45"/>
      <c r="Q649" s="45"/>
      <c r="R649" s="45"/>
      <c r="S649" s="45"/>
      <c r="T649" s="45"/>
    </row>
    <row r="650" spans="1:20" ht="12.75">
      <c r="A650" s="45"/>
      <c r="M650" s="45"/>
      <c r="N650" s="45"/>
      <c r="O650" s="45"/>
      <c r="P650" s="45"/>
      <c r="Q650" s="45"/>
      <c r="R650" s="45"/>
      <c r="S650" s="45"/>
      <c r="T650" s="45"/>
    </row>
    <row r="651" spans="1:20" ht="12.75">
      <c r="A651" s="45"/>
      <c r="M651" s="45"/>
      <c r="N651" s="45"/>
      <c r="O651" s="45"/>
      <c r="P651" s="45"/>
      <c r="Q651" s="45"/>
      <c r="R651" s="45"/>
      <c r="S651" s="45"/>
      <c r="T651" s="45"/>
    </row>
    <row r="652" spans="1:20" ht="12.75">
      <c r="A652" s="45"/>
      <c r="M652" s="45"/>
      <c r="N652" s="45"/>
      <c r="O652" s="45"/>
      <c r="P652" s="45"/>
      <c r="Q652" s="45"/>
      <c r="R652" s="45"/>
      <c r="S652" s="45"/>
      <c r="T652" s="45"/>
    </row>
    <row r="653" spans="1:20" ht="12.75">
      <c r="A653" s="45"/>
      <c r="M653" s="45"/>
      <c r="N653" s="45"/>
      <c r="O653" s="45"/>
      <c r="P653" s="45"/>
      <c r="Q653" s="45"/>
      <c r="R653" s="45"/>
      <c r="S653" s="45"/>
      <c r="T653" s="45"/>
    </row>
    <row r="654" spans="1:20" ht="12.75">
      <c r="A654" s="45"/>
      <c r="M654" s="45"/>
      <c r="N654" s="45"/>
      <c r="O654" s="45"/>
      <c r="P654" s="45"/>
      <c r="Q654" s="45"/>
      <c r="R654" s="45"/>
      <c r="S654" s="45"/>
      <c r="T654" s="45"/>
    </row>
    <row r="655" spans="1:20" ht="12.75">
      <c r="A655" s="45"/>
      <c r="M655" s="45"/>
      <c r="N655" s="45"/>
      <c r="O655" s="45"/>
      <c r="P655" s="45"/>
      <c r="Q655" s="45"/>
      <c r="R655" s="45"/>
      <c r="S655" s="45"/>
      <c r="T655" s="45"/>
    </row>
    <row r="656" spans="1:20" ht="12.75">
      <c r="A656" s="45"/>
      <c r="M656" s="45"/>
      <c r="N656" s="45"/>
      <c r="O656" s="45"/>
      <c r="P656" s="45"/>
      <c r="Q656" s="45"/>
      <c r="R656" s="45"/>
      <c r="S656" s="45"/>
      <c r="T656" s="45"/>
    </row>
    <row r="657" spans="1:20" ht="12.75">
      <c r="A657" s="45"/>
      <c r="M657" s="45"/>
      <c r="N657" s="45"/>
      <c r="O657" s="45"/>
      <c r="P657" s="45"/>
      <c r="Q657" s="45"/>
      <c r="R657" s="45"/>
      <c r="S657" s="45"/>
      <c r="T657" s="45"/>
    </row>
    <row r="658" spans="1:20" ht="12.75">
      <c r="A658" s="45"/>
      <c r="M658" s="45"/>
      <c r="N658" s="45"/>
      <c r="O658" s="45"/>
      <c r="P658" s="45"/>
      <c r="Q658" s="45"/>
      <c r="R658" s="45"/>
      <c r="S658" s="45"/>
      <c r="T658" s="45"/>
    </row>
    <row r="659" spans="1:20" ht="12.75">
      <c r="A659" s="45"/>
      <c r="M659" s="45"/>
      <c r="N659" s="45"/>
      <c r="O659" s="45"/>
      <c r="P659" s="45"/>
      <c r="Q659" s="45"/>
      <c r="R659" s="45"/>
      <c r="S659" s="45"/>
      <c r="T659" s="45"/>
    </row>
    <row r="660" spans="1:20" ht="12.75">
      <c r="A660" s="45"/>
      <c r="M660" s="45"/>
      <c r="N660" s="45"/>
      <c r="O660" s="45"/>
      <c r="P660" s="45"/>
      <c r="Q660" s="45"/>
      <c r="R660" s="45"/>
      <c r="S660" s="45"/>
      <c r="T660" s="45"/>
    </row>
    <row r="661" spans="1:20" ht="12.75">
      <c r="A661" s="45"/>
      <c r="M661" s="45"/>
      <c r="N661" s="45"/>
      <c r="O661" s="45"/>
      <c r="P661" s="45"/>
      <c r="Q661" s="45"/>
      <c r="R661" s="45"/>
      <c r="S661" s="45"/>
      <c r="T661" s="45"/>
    </row>
    <row r="662" spans="1:20" ht="12.75">
      <c r="A662" s="45"/>
      <c r="M662" s="45"/>
      <c r="N662" s="45"/>
      <c r="O662" s="45"/>
      <c r="P662" s="45"/>
      <c r="Q662" s="45"/>
      <c r="R662" s="45"/>
      <c r="S662" s="45"/>
      <c r="T662" s="45"/>
    </row>
    <row r="663" spans="1:20" ht="12.75">
      <c r="A663" s="45"/>
      <c r="M663" s="45"/>
      <c r="N663" s="45"/>
      <c r="O663" s="45"/>
      <c r="P663" s="45"/>
      <c r="Q663" s="45"/>
      <c r="R663" s="45"/>
      <c r="S663" s="45"/>
      <c r="T663" s="45"/>
    </row>
    <row r="664" spans="1:20" ht="12.75">
      <c r="A664" s="45"/>
      <c r="M664" s="45"/>
      <c r="N664" s="45"/>
      <c r="O664" s="45"/>
      <c r="P664" s="45"/>
      <c r="Q664" s="45"/>
      <c r="R664" s="45"/>
      <c r="S664" s="45"/>
      <c r="T664" s="45"/>
    </row>
    <row r="665" spans="1:20" ht="12.75">
      <c r="A665" s="45"/>
      <c r="M665" s="45"/>
      <c r="N665" s="45"/>
      <c r="O665" s="45"/>
      <c r="P665" s="45"/>
      <c r="Q665" s="45"/>
      <c r="R665" s="45"/>
      <c r="S665" s="45"/>
      <c r="T665" s="45"/>
    </row>
    <row r="666" spans="1:20" ht="12.75">
      <c r="A666" s="45"/>
      <c r="M666" s="45"/>
      <c r="N666" s="45"/>
      <c r="O666" s="45"/>
      <c r="P666" s="45"/>
      <c r="Q666" s="45"/>
      <c r="R666" s="45"/>
      <c r="S666" s="45"/>
      <c r="T666" s="45"/>
    </row>
    <row r="667" spans="1:20" ht="12.75">
      <c r="A667" s="45"/>
      <c r="M667" s="45"/>
      <c r="N667" s="45"/>
      <c r="O667" s="45"/>
      <c r="P667" s="45"/>
      <c r="Q667" s="45"/>
      <c r="R667" s="45"/>
      <c r="S667" s="45"/>
      <c r="T667" s="45"/>
    </row>
    <row r="668" spans="1:20" ht="12.75">
      <c r="A668" s="45"/>
      <c r="M668" s="45"/>
      <c r="N668" s="45"/>
      <c r="O668" s="45"/>
      <c r="P668" s="45"/>
      <c r="Q668" s="45"/>
      <c r="R668" s="45"/>
      <c r="S668" s="45"/>
      <c r="T668" s="45"/>
    </row>
    <row r="669" spans="1:20" ht="12.75">
      <c r="A669" s="45"/>
      <c r="M669" s="45"/>
      <c r="N669" s="45"/>
      <c r="O669" s="45"/>
      <c r="P669" s="45"/>
      <c r="Q669" s="45"/>
      <c r="R669" s="45"/>
      <c r="S669" s="45"/>
      <c r="T669" s="45"/>
    </row>
    <row r="670" spans="1:20" ht="12.75">
      <c r="A670" s="45"/>
      <c r="M670" s="45"/>
      <c r="N670" s="45"/>
      <c r="O670" s="45"/>
      <c r="P670" s="45"/>
      <c r="Q670" s="45"/>
      <c r="R670" s="45"/>
      <c r="S670" s="45"/>
      <c r="T670" s="45"/>
    </row>
    <row r="671" spans="1:20" ht="12.75">
      <c r="A671" s="45"/>
      <c r="M671" s="45"/>
      <c r="N671" s="45"/>
      <c r="O671" s="45"/>
      <c r="P671" s="45"/>
      <c r="Q671" s="45"/>
      <c r="R671" s="45"/>
      <c r="S671" s="45"/>
      <c r="T671" s="45"/>
    </row>
    <row r="672" spans="1:20" ht="12.75">
      <c r="A672" s="45"/>
      <c r="M672" s="45"/>
      <c r="N672" s="45"/>
      <c r="O672" s="45"/>
      <c r="P672" s="45"/>
      <c r="Q672" s="45"/>
      <c r="R672" s="45"/>
      <c r="S672" s="45"/>
      <c r="T672" s="45"/>
    </row>
    <row r="673" spans="1:20" ht="12.75">
      <c r="A673" s="45"/>
      <c r="M673" s="45"/>
      <c r="N673" s="45"/>
      <c r="O673" s="45"/>
      <c r="P673" s="45"/>
      <c r="Q673" s="45"/>
      <c r="R673" s="45"/>
      <c r="S673" s="45"/>
      <c r="T673" s="45"/>
    </row>
    <row r="674" spans="1:20" ht="12.75">
      <c r="A674" s="45"/>
      <c r="M674" s="45"/>
      <c r="N674" s="45"/>
      <c r="O674" s="45"/>
      <c r="P674" s="45"/>
      <c r="Q674" s="45"/>
      <c r="R674" s="45"/>
      <c r="S674" s="45"/>
      <c r="T674" s="45"/>
    </row>
    <row r="675" spans="1:20" ht="12.75">
      <c r="A675" s="45"/>
      <c r="M675" s="45"/>
      <c r="N675" s="45"/>
      <c r="O675" s="45"/>
      <c r="P675" s="45"/>
      <c r="Q675" s="45"/>
      <c r="R675" s="45"/>
      <c r="S675" s="45"/>
      <c r="T675" s="45"/>
    </row>
    <row r="676" spans="1:20" ht="12.75">
      <c r="A676" s="45"/>
      <c r="M676" s="45"/>
      <c r="N676" s="45"/>
      <c r="O676" s="45"/>
      <c r="P676" s="45"/>
      <c r="Q676" s="45"/>
      <c r="R676" s="45"/>
      <c r="S676" s="45"/>
      <c r="T676" s="45"/>
    </row>
    <row r="677" spans="1:20" ht="12.75">
      <c r="A677" s="45"/>
      <c r="M677" s="45"/>
      <c r="N677" s="45"/>
      <c r="O677" s="45"/>
      <c r="P677" s="45"/>
      <c r="Q677" s="45"/>
      <c r="R677" s="45"/>
      <c r="S677" s="45"/>
      <c r="T677" s="45"/>
    </row>
    <row r="678" spans="1:20" ht="12.75">
      <c r="A678" s="45"/>
      <c r="M678" s="45"/>
      <c r="N678" s="45"/>
      <c r="O678" s="45"/>
      <c r="P678" s="45"/>
      <c r="Q678" s="45"/>
      <c r="R678" s="45"/>
      <c r="S678" s="45"/>
      <c r="T678" s="45"/>
    </row>
    <row r="679" spans="1:20" ht="12.75">
      <c r="A679" s="45"/>
      <c r="M679" s="45"/>
      <c r="N679" s="45"/>
      <c r="O679" s="45"/>
      <c r="P679" s="45"/>
      <c r="Q679" s="45"/>
      <c r="R679" s="45"/>
      <c r="S679" s="45"/>
      <c r="T679" s="45"/>
    </row>
    <row r="680" spans="1:20" ht="12.75">
      <c r="A680" s="45"/>
      <c r="M680" s="45"/>
      <c r="N680" s="45"/>
      <c r="O680" s="45"/>
      <c r="P680" s="45"/>
      <c r="Q680" s="45"/>
      <c r="R680" s="45"/>
      <c r="S680" s="45"/>
      <c r="T680" s="45"/>
    </row>
    <row r="681" spans="1:20" ht="12.75">
      <c r="A681" s="45"/>
      <c r="M681" s="45"/>
      <c r="N681" s="45"/>
      <c r="O681" s="45"/>
      <c r="P681" s="45"/>
      <c r="Q681" s="45"/>
      <c r="R681" s="45"/>
      <c r="S681" s="45"/>
      <c r="T681" s="45"/>
    </row>
    <row r="682" spans="1:20" ht="12.75">
      <c r="A682" s="45"/>
      <c r="M682" s="45"/>
      <c r="N682" s="45"/>
      <c r="O682" s="45"/>
      <c r="P682" s="45"/>
      <c r="Q682" s="45"/>
      <c r="R682" s="45"/>
      <c r="S682" s="45"/>
      <c r="T682" s="45"/>
    </row>
    <row r="683" spans="1:20" ht="12.75">
      <c r="A683" s="45"/>
      <c r="M683" s="45"/>
      <c r="N683" s="45"/>
      <c r="O683" s="45"/>
      <c r="P683" s="45"/>
      <c r="Q683" s="45"/>
      <c r="R683" s="45"/>
      <c r="S683" s="45"/>
      <c r="T683" s="45"/>
    </row>
    <row r="684" spans="1:20" ht="12.75">
      <c r="A684" s="45"/>
      <c r="M684" s="45"/>
      <c r="N684" s="45"/>
      <c r="O684" s="45"/>
      <c r="P684" s="45"/>
      <c r="Q684" s="45"/>
      <c r="R684" s="45"/>
      <c r="S684" s="45"/>
      <c r="T684" s="45"/>
    </row>
    <row r="685" spans="1:20" ht="12.75">
      <c r="A685" s="45"/>
      <c r="M685" s="45"/>
      <c r="N685" s="45"/>
      <c r="O685" s="45"/>
      <c r="P685" s="45"/>
      <c r="Q685" s="45"/>
      <c r="R685" s="45"/>
      <c r="S685" s="45"/>
      <c r="T685" s="45"/>
    </row>
    <row r="686" spans="1:20" ht="12.75">
      <c r="A686" s="45"/>
      <c r="M686" s="45"/>
      <c r="N686" s="45"/>
      <c r="O686" s="45"/>
      <c r="P686" s="45"/>
      <c r="Q686" s="45"/>
      <c r="R686" s="45"/>
      <c r="S686" s="45"/>
      <c r="T686" s="45"/>
    </row>
    <row r="687" spans="1:20" ht="12.75">
      <c r="A687" s="45"/>
      <c r="M687" s="45"/>
      <c r="N687" s="45"/>
      <c r="O687" s="45"/>
      <c r="P687" s="45"/>
      <c r="Q687" s="45"/>
      <c r="R687" s="45"/>
      <c r="S687" s="45"/>
      <c r="T687" s="45"/>
    </row>
    <row r="688" spans="1:20" ht="12.75">
      <c r="A688" s="45"/>
      <c r="M688" s="45"/>
      <c r="N688" s="45"/>
      <c r="O688" s="45"/>
      <c r="P688" s="45"/>
      <c r="Q688" s="45"/>
      <c r="R688" s="45"/>
      <c r="S688" s="45"/>
      <c r="T688" s="45"/>
    </row>
    <row r="689" spans="1:20" ht="12.75">
      <c r="A689" s="45"/>
      <c r="M689" s="45"/>
      <c r="N689" s="45"/>
      <c r="O689" s="45"/>
      <c r="P689" s="45"/>
      <c r="Q689" s="45"/>
      <c r="R689" s="45"/>
      <c r="S689" s="45"/>
      <c r="T689" s="45"/>
    </row>
    <row r="690" spans="1:20" ht="12.75">
      <c r="A690" s="45"/>
      <c r="M690" s="45"/>
      <c r="N690" s="45"/>
      <c r="O690" s="45"/>
      <c r="P690" s="45"/>
      <c r="Q690" s="45"/>
      <c r="R690" s="45"/>
      <c r="S690" s="45"/>
      <c r="T690" s="45"/>
    </row>
    <row r="691" spans="1:20" ht="12.75">
      <c r="A691" s="45"/>
      <c r="M691" s="45"/>
      <c r="N691" s="45"/>
      <c r="O691" s="45"/>
      <c r="P691" s="45"/>
      <c r="Q691" s="45"/>
      <c r="R691" s="45"/>
      <c r="S691" s="45"/>
      <c r="T691" s="45"/>
    </row>
    <row r="692" spans="1:20" ht="12.75">
      <c r="A692" s="45"/>
      <c r="M692" s="45"/>
      <c r="N692" s="45"/>
      <c r="O692" s="45"/>
      <c r="P692" s="45"/>
      <c r="Q692" s="45"/>
      <c r="R692" s="45"/>
      <c r="S692" s="45"/>
      <c r="T692" s="45"/>
    </row>
    <row r="693" spans="1:20" ht="12.75">
      <c r="A693" s="45"/>
      <c r="M693" s="45"/>
      <c r="N693" s="45"/>
      <c r="O693" s="45"/>
      <c r="P693" s="45"/>
      <c r="Q693" s="45"/>
      <c r="R693" s="45"/>
      <c r="S693" s="45"/>
      <c r="T693" s="45"/>
    </row>
    <row r="694" spans="1:20" ht="12.75">
      <c r="A694" s="45"/>
      <c r="M694" s="45"/>
      <c r="N694" s="45"/>
      <c r="O694" s="45"/>
      <c r="P694" s="45"/>
      <c r="Q694" s="45"/>
      <c r="R694" s="45"/>
      <c r="S694" s="45"/>
      <c r="T694" s="45"/>
    </row>
    <row r="695" spans="1:20" ht="12.75">
      <c r="A695" s="45"/>
      <c r="M695" s="45"/>
      <c r="N695" s="45"/>
      <c r="O695" s="45"/>
      <c r="P695" s="45"/>
      <c r="Q695" s="45"/>
      <c r="R695" s="45"/>
      <c r="S695" s="45"/>
      <c r="T695" s="45"/>
    </row>
    <row r="696" spans="1:20" ht="12.75">
      <c r="A696" s="45"/>
      <c r="M696" s="45"/>
      <c r="N696" s="45"/>
      <c r="O696" s="45"/>
      <c r="P696" s="45"/>
      <c r="Q696" s="45"/>
      <c r="R696" s="45"/>
      <c r="S696" s="45"/>
      <c r="T696" s="45"/>
    </row>
    <row r="697" spans="1:20" ht="12.75">
      <c r="A697" s="45"/>
      <c r="M697" s="45"/>
      <c r="N697" s="45"/>
      <c r="O697" s="45"/>
      <c r="P697" s="45"/>
      <c r="Q697" s="45"/>
      <c r="R697" s="45"/>
      <c r="S697" s="45"/>
      <c r="T697" s="45"/>
    </row>
    <row r="698" spans="1:20" ht="12.75">
      <c r="A698" s="45"/>
      <c r="M698" s="45"/>
      <c r="N698" s="45"/>
      <c r="O698" s="45"/>
      <c r="P698" s="45"/>
      <c r="Q698" s="45"/>
      <c r="R698" s="45"/>
      <c r="S698" s="45"/>
      <c r="T698" s="45"/>
    </row>
    <row r="699" spans="1:20" ht="12.75">
      <c r="A699" s="45"/>
      <c r="M699" s="45"/>
      <c r="N699" s="45"/>
      <c r="O699" s="45"/>
      <c r="P699" s="45"/>
      <c r="Q699" s="45"/>
      <c r="R699" s="45"/>
      <c r="S699" s="45"/>
      <c r="T699" s="45"/>
    </row>
    <row r="700" spans="1:20" ht="12.75">
      <c r="A700" s="45"/>
      <c r="M700" s="45"/>
      <c r="N700" s="45"/>
      <c r="O700" s="45"/>
      <c r="P700" s="45"/>
      <c r="Q700" s="45"/>
      <c r="R700" s="45"/>
      <c r="S700" s="45"/>
      <c r="T700" s="45"/>
    </row>
    <row r="701" spans="1:20" ht="12.75">
      <c r="A701" s="45"/>
      <c r="M701" s="45"/>
      <c r="N701" s="45"/>
      <c r="O701" s="45"/>
      <c r="P701" s="45"/>
      <c r="Q701" s="45"/>
      <c r="R701" s="45"/>
      <c r="S701" s="45"/>
      <c r="T701" s="45"/>
    </row>
    <row r="702" spans="1:20" ht="12.75">
      <c r="A702" s="45"/>
      <c r="M702" s="45"/>
      <c r="N702" s="45"/>
      <c r="O702" s="45"/>
      <c r="P702" s="45"/>
      <c r="Q702" s="45"/>
      <c r="R702" s="45"/>
      <c r="S702" s="45"/>
      <c r="T702" s="45"/>
    </row>
    <row r="703" spans="1:20" ht="12.75">
      <c r="A703" s="45"/>
      <c r="M703" s="45"/>
      <c r="N703" s="45"/>
      <c r="O703" s="45"/>
      <c r="P703" s="45"/>
      <c r="Q703" s="45"/>
      <c r="R703" s="45"/>
      <c r="S703" s="45"/>
      <c r="T703" s="45"/>
    </row>
    <row r="704" spans="1:20" ht="12.75">
      <c r="A704" s="45"/>
      <c r="M704" s="45"/>
      <c r="N704" s="45"/>
      <c r="O704" s="45"/>
      <c r="P704" s="45"/>
      <c r="Q704" s="45"/>
      <c r="R704" s="45"/>
      <c r="S704" s="45"/>
      <c r="T704" s="45"/>
    </row>
    <row r="705" spans="1:20" ht="12.75">
      <c r="A705" s="45"/>
      <c r="M705" s="45"/>
      <c r="N705" s="45"/>
      <c r="O705" s="45"/>
      <c r="P705" s="45"/>
      <c r="Q705" s="45"/>
      <c r="R705" s="45"/>
      <c r="S705" s="45"/>
      <c r="T705" s="45"/>
    </row>
    <row r="706" spans="1:20" ht="12.75">
      <c r="A706" s="45"/>
      <c r="M706" s="45"/>
      <c r="N706" s="45"/>
      <c r="O706" s="45"/>
      <c r="P706" s="45"/>
      <c r="Q706" s="45"/>
      <c r="R706" s="45"/>
      <c r="S706" s="45"/>
      <c r="T706" s="45"/>
    </row>
    <row r="707" spans="1:20" ht="12.75">
      <c r="A707" s="45"/>
      <c r="M707" s="45"/>
      <c r="N707" s="45"/>
      <c r="O707" s="45"/>
      <c r="P707" s="45"/>
      <c r="Q707" s="45"/>
      <c r="R707" s="45"/>
      <c r="S707" s="45"/>
      <c r="T707" s="45"/>
    </row>
    <row r="708" spans="1:20" ht="12.75">
      <c r="A708" s="45"/>
      <c r="M708" s="45"/>
      <c r="N708" s="45"/>
      <c r="O708" s="45"/>
      <c r="P708" s="45"/>
      <c r="Q708" s="45"/>
      <c r="R708" s="45"/>
      <c r="S708" s="45"/>
      <c r="T708" s="45"/>
    </row>
    <row r="709" spans="1:20" ht="12.75">
      <c r="A709" s="45"/>
      <c r="M709" s="45"/>
      <c r="N709" s="45"/>
      <c r="O709" s="45"/>
      <c r="P709" s="45"/>
      <c r="Q709" s="45"/>
      <c r="R709" s="45"/>
      <c r="S709" s="45"/>
      <c r="T709" s="45"/>
    </row>
    <row r="710" spans="1:20" ht="12.75">
      <c r="A710" s="45"/>
      <c r="M710" s="45"/>
      <c r="N710" s="45"/>
      <c r="O710" s="45"/>
      <c r="P710" s="45"/>
      <c r="Q710" s="45"/>
      <c r="R710" s="45"/>
      <c r="S710" s="45"/>
      <c r="T710" s="45"/>
    </row>
    <row r="711" spans="1:20" ht="12.75">
      <c r="A711" s="45"/>
      <c r="M711" s="45"/>
      <c r="N711" s="45"/>
      <c r="O711" s="45"/>
      <c r="P711" s="45"/>
      <c r="Q711" s="45"/>
      <c r="R711" s="45"/>
      <c r="S711" s="45"/>
      <c r="T711" s="45"/>
    </row>
    <row r="712" spans="1:20" ht="12.75">
      <c r="A712" s="45"/>
      <c r="M712" s="45"/>
      <c r="N712" s="45"/>
      <c r="O712" s="45"/>
      <c r="P712" s="45"/>
      <c r="Q712" s="45"/>
      <c r="R712" s="45"/>
      <c r="S712" s="45"/>
      <c r="T712" s="45"/>
    </row>
    <row r="713" spans="1:20" ht="12.75">
      <c r="A713" s="45"/>
      <c r="M713" s="45"/>
      <c r="N713" s="45"/>
      <c r="O713" s="45"/>
      <c r="P713" s="45"/>
      <c r="Q713" s="45"/>
      <c r="R713" s="45"/>
      <c r="S713" s="45"/>
      <c r="T713" s="45"/>
    </row>
    <row r="714" spans="1:20" ht="12.75">
      <c r="A714" s="45"/>
      <c r="M714" s="45"/>
      <c r="N714" s="45"/>
      <c r="O714" s="45"/>
      <c r="P714" s="45"/>
      <c r="Q714" s="45"/>
      <c r="R714" s="45"/>
      <c r="S714" s="45"/>
      <c r="T714" s="45"/>
    </row>
    <row r="715" spans="1:20" ht="12.75">
      <c r="A715" s="45"/>
      <c r="M715" s="45"/>
      <c r="N715" s="45"/>
      <c r="O715" s="45"/>
      <c r="P715" s="45"/>
      <c r="Q715" s="45"/>
      <c r="R715" s="45"/>
      <c r="S715" s="45"/>
      <c r="T715" s="45"/>
    </row>
    <row r="716" spans="1:20" ht="12.75">
      <c r="A716" s="45"/>
      <c r="M716" s="45"/>
      <c r="N716" s="45"/>
      <c r="O716" s="45"/>
      <c r="P716" s="45"/>
      <c r="Q716" s="45"/>
      <c r="R716" s="45"/>
      <c r="S716" s="45"/>
      <c r="T716" s="45"/>
    </row>
    <row r="717" spans="1:20" ht="12.75">
      <c r="A717" s="45"/>
      <c r="M717" s="45"/>
      <c r="N717" s="45"/>
      <c r="O717" s="45"/>
      <c r="P717" s="45"/>
      <c r="Q717" s="45"/>
      <c r="R717" s="45"/>
      <c r="S717" s="45"/>
      <c r="T717" s="45"/>
    </row>
    <row r="718" spans="1:20" ht="12.75">
      <c r="A718" s="45"/>
      <c r="M718" s="45"/>
      <c r="N718" s="45"/>
      <c r="O718" s="45"/>
      <c r="P718" s="45"/>
      <c r="Q718" s="45"/>
      <c r="R718" s="45"/>
      <c r="S718" s="45"/>
      <c r="T718" s="45"/>
    </row>
    <row r="719" spans="1:20" ht="12.75">
      <c r="A719" s="45"/>
      <c r="M719" s="45"/>
      <c r="N719" s="45"/>
      <c r="O719" s="45"/>
      <c r="P719" s="45"/>
      <c r="Q719" s="45"/>
      <c r="R719" s="45"/>
      <c r="S719" s="45"/>
      <c r="T719" s="45"/>
    </row>
    <row r="720" spans="1:20" ht="12.75">
      <c r="A720" s="45"/>
      <c r="M720" s="45"/>
      <c r="N720" s="45"/>
      <c r="O720" s="45"/>
      <c r="P720" s="45"/>
      <c r="Q720" s="45"/>
      <c r="R720" s="45"/>
      <c r="S720" s="45"/>
      <c r="T720" s="45"/>
    </row>
    <row r="721" spans="1:20" ht="12.75">
      <c r="A721" s="45"/>
      <c r="M721" s="45"/>
      <c r="N721" s="45"/>
      <c r="O721" s="45"/>
      <c r="P721" s="45"/>
      <c r="Q721" s="45"/>
      <c r="R721" s="45"/>
      <c r="S721" s="45"/>
      <c r="T721" s="45"/>
    </row>
    <row r="722" spans="1:20" ht="12.75">
      <c r="A722" s="45"/>
      <c r="M722" s="45"/>
      <c r="N722" s="45"/>
      <c r="O722" s="45"/>
      <c r="P722" s="45"/>
      <c r="Q722" s="45"/>
      <c r="R722" s="45"/>
      <c r="S722" s="45"/>
      <c r="T722" s="45"/>
    </row>
    <row r="723" spans="1:20" ht="12.75">
      <c r="A723" s="45"/>
      <c r="M723" s="45"/>
      <c r="N723" s="45"/>
      <c r="O723" s="45"/>
      <c r="P723" s="45"/>
      <c r="Q723" s="45"/>
      <c r="R723" s="45"/>
      <c r="S723" s="45"/>
      <c r="T723" s="45"/>
    </row>
    <row r="724" spans="1:20" ht="12.75">
      <c r="A724" s="45"/>
      <c r="M724" s="45"/>
      <c r="N724" s="45"/>
      <c r="O724" s="45"/>
      <c r="P724" s="45"/>
      <c r="Q724" s="45"/>
      <c r="R724" s="45"/>
      <c r="S724" s="45"/>
      <c r="T724" s="45"/>
    </row>
    <row r="725" spans="1:20" ht="12.75">
      <c r="A725" s="45"/>
      <c r="M725" s="45"/>
      <c r="N725" s="45"/>
      <c r="O725" s="45"/>
      <c r="P725" s="45"/>
      <c r="Q725" s="45"/>
      <c r="R725" s="45"/>
      <c r="S725" s="45"/>
      <c r="T725" s="45"/>
    </row>
    <row r="726" spans="1:20" ht="12.75">
      <c r="A726" s="45"/>
      <c r="M726" s="45"/>
      <c r="N726" s="45"/>
      <c r="O726" s="45"/>
      <c r="P726" s="45"/>
      <c r="Q726" s="45"/>
      <c r="R726" s="45"/>
      <c r="S726" s="45"/>
      <c r="T726" s="45"/>
    </row>
    <row r="727" spans="1:20" ht="12.75">
      <c r="A727" s="45"/>
      <c r="M727" s="45"/>
      <c r="N727" s="45"/>
      <c r="O727" s="45"/>
      <c r="P727" s="45"/>
      <c r="Q727" s="45"/>
      <c r="R727" s="45"/>
      <c r="S727" s="45"/>
      <c r="T727" s="45"/>
    </row>
    <row r="728" spans="1:20" ht="12.75">
      <c r="A728" s="45"/>
      <c r="M728" s="45"/>
      <c r="N728" s="45"/>
      <c r="O728" s="45"/>
      <c r="P728" s="45"/>
      <c r="Q728" s="45"/>
      <c r="R728" s="45"/>
      <c r="S728" s="45"/>
      <c r="T728" s="45"/>
    </row>
    <row r="729" spans="1:20" ht="12.75">
      <c r="A729" s="45"/>
      <c r="M729" s="45"/>
      <c r="N729" s="45"/>
      <c r="O729" s="45"/>
      <c r="P729" s="45"/>
      <c r="Q729" s="45"/>
      <c r="R729" s="45"/>
      <c r="S729" s="45"/>
      <c r="T729" s="45"/>
    </row>
    <row r="730" spans="1:20" ht="12.75">
      <c r="A730" s="45"/>
      <c r="M730" s="45"/>
      <c r="N730" s="45"/>
      <c r="O730" s="45"/>
      <c r="P730" s="45"/>
      <c r="Q730" s="45"/>
      <c r="R730" s="45"/>
      <c r="S730" s="45"/>
      <c r="T730" s="45"/>
    </row>
    <row r="731" spans="1:20" ht="12.75">
      <c r="A731" s="45"/>
      <c r="M731" s="45"/>
      <c r="N731" s="45"/>
      <c r="O731" s="45"/>
      <c r="P731" s="45"/>
      <c r="Q731" s="45"/>
      <c r="R731" s="45"/>
      <c r="S731" s="45"/>
      <c r="T731" s="45"/>
    </row>
    <row r="732" spans="1:20" ht="12.75">
      <c r="A732" s="45"/>
      <c r="M732" s="45"/>
      <c r="N732" s="45"/>
      <c r="O732" s="45"/>
      <c r="P732" s="45"/>
      <c r="Q732" s="45"/>
      <c r="R732" s="45"/>
      <c r="S732" s="45"/>
      <c r="T732" s="45"/>
    </row>
    <row r="733" spans="1:20" ht="12.75">
      <c r="A733" s="45"/>
      <c r="M733" s="45"/>
      <c r="N733" s="45"/>
      <c r="O733" s="45"/>
      <c r="P733" s="45"/>
      <c r="Q733" s="45"/>
      <c r="R733" s="45"/>
      <c r="S733" s="45"/>
      <c r="T733" s="45"/>
    </row>
    <row r="734" spans="1:20" ht="12.75">
      <c r="A734" s="45"/>
      <c r="M734" s="45"/>
      <c r="N734" s="45"/>
      <c r="O734" s="45"/>
      <c r="P734" s="45"/>
      <c r="Q734" s="45"/>
      <c r="R734" s="45"/>
      <c r="S734" s="45"/>
      <c r="T734" s="45"/>
    </row>
    <row r="735" spans="1:20" ht="12.75">
      <c r="A735" s="45"/>
      <c r="M735" s="45"/>
      <c r="N735" s="45"/>
      <c r="O735" s="45"/>
      <c r="P735" s="45"/>
      <c r="Q735" s="45"/>
      <c r="R735" s="45"/>
      <c r="S735" s="45"/>
      <c r="T735" s="45"/>
    </row>
    <row r="736" spans="1:20" ht="12.75">
      <c r="A736" s="45"/>
      <c r="M736" s="45"/>
      <c r="N736" s="45"/>
      <c r="O736" s="45"/>
      <c r="P736" s="45"/>
      <c r="Q736" s="45"/>
      <c r="R736" s="45"/>
      <c r="S736" s="45"/>
      <c r="T736" s="45"/>
    </row>
    <row r="737" spans="1:20" ht="12.75">
      <c r="A737" s="45"/>
      <c r="M737" s="45"/>
      <c r="N737" s="45"/>
      <c r="O737" s="45"/>
      <c r="P737" s="45"/>
      <c r="Q737" s="45"/>
      <c r="R737" s="45"/>
      <c r="S737" s="45"/>
      <c r="T737" s="45"/>
    </row>
    <row r="738" spans="1:20" ht="12.75">
      <c r="A738" s="45"/>
      <c r="M738" s="45"/>
      <c r="N738" s="45"/>
      <c r="O738" s="45"/>
      <c r="P738" s="45"/>
      <c r="Q738" s="45"/>
      <c r="R738" s="45"/>
      <c r="S738" s="45"/>
      <c r="T738" s="45"/>
    </row>
    <row r="739" spans="1:20" ht="12.75">
      <c r="A739" s="45"/>
      <c r="M739" s="45"/>
      <c r="N739" s="45"/>
      <c r="O739" s="45"/>
      <c r="P739" s="45"/>
      <c r="Q739" s="45"/>
      <c r="R739" s="45"/>
      <c r="S739" s="45"/>
      <c r="T739" s="45"/>
    </row>
    <row r="740" spans="1:20" ht="12.75">
      <c r="A740" s="45"/>
      <c r="M740" s="45"/>
      <c r="N740" s="45"/>
      <c r="O740" s="45"/>
      <c r="P740" s="45"/>
      <c r="Q740" s="45"/>
      <c r="R740" s="45"/>
      <c r="S740" s="45"/>
      <c r="T740" s="45"/>
    </row>
    <row r="741" spans="1:20" ht="12.75">
      <c r="A741" s="45"/>
      <c r="M741" s="45"/>
      <c r="N741" s="45"/>
      <c r="O741" s="45"/>
      <c r="P741" s="45"/>
      <c r="Q741" s="45"/>
      <c r="R741" s="45"/>
      <c r="S741" s="45"/>
      <c r="T741" s="45"/>
    </row>
  </sheetData>
  <sheetProtection sheet="1" insertRows="0" deleteRows="0"/>
  <protectedRanges>
    <protectedRange sqref="A438:IV440 A444:IV457 A461:IV469 A473:IV479" name="Plage8"/>
    <protectedRange sqref="A391:IV412" name="Plage7"/>
    <protectedRange sqref="A198:IV383" name="Plage6"/>
    <protectedRange sqref="I63:I64" name="Plage5"/>
    <protectedRange sqref="I63:I64 A101:IV187" name="Plage4"/>
    <protectedRange sqref="I63:I64 H79:K87 A89:IV92 A98:IV187" name="Plage3"/>
    <protectedRange sqref="J22 A43:IV73" name="Plage2"/>
    <protectedRange sqref="A1:IV7" name="Plage1"/>
  </protectedRanges>
  <mergeCells count="15">
    <mergeCell ref="I436:J436"/>
    <mergeCell ref="E77:F78"/>
    <mergeCell ref="I77:J77"/>
    <mergeCell ref="I83:J83"/>
    <mergeCell ref="I85:J85"/>
    <mergeCell ref="I84:J84"/>
    <mergeCell ref="I80:J80"/>
    <mergeCell ref="I81:J81"/>
    <mergeCell ref="I82:J82"/>
    <mergeCell ref="K77:K78"/>
    <mergeCell ref="C16:K17"/>
    <mergeCell ref="C57:E60"/>
    <mergeCell ref="C49:K49"/>
    <mergeCell ref="C46:K46"/>
    <mergeCell ref="C13:K14"/>
  </mergeCells>
  <printOptions horizontalCentered="1"/>
  <pageMargins left="0.5905511811023623" right="0.35433070866141736" top="0.5905511811023623" bottom="0.5905511811023623" header="0.5118110236220472" footer="0.5118110236220472"/>
  <pageSetup blackAndWhite="1" horizontalDpi="600" verticalDpi="600" orientation="portrait" scale="89" r:id="rId2"/>
  <headerFooter alignWithMargins="0">
    <oddFooter>&amp;C&amp;"Arial,Gras"Page &amp;P</oddFooter>
  </headerFooter>
  <rowBreaks count="7" manualBreakCount="7">
    <brk id="119" min="1" max="11" man="1"/>
    <brk id="173" min="1" max="11" man="1"/>
    <brk id="228" min="1" max="11" man="1"/>
    <brk id="287" min="1" max="11" man="1"/>
    <brk id="340" min="1" max="11" man="1"/>
    <brk id="396" min="1" max="11" man="1"/>
    <brk id="457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michelled</dc:creator>
  <cp:keywords/>
  <dc:description/>
  <cp:lastModifiedBy>evelinef</cp:lastModifiedBy>
  <cp:lastPrinted>2007-11-28T20:51:41Z</cp:lastPrinted>
  <dcterms:created xsi:type="dcterms:W3CDTF">2005-06-07T20:05:14Z</dcterms:created>
  <dcterms:modified xsi:type="dcterms:W3CDTF">2011-11-25T20:35:48Z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